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240" tabRatio="804" firstSheet="2" activeTab="8"/>
  </bookViews>
  <sheets>
    <sheet name="Обща КСС" sheetId="1" r:id="rId1"/>
    <sheet name="ВиК и Автоматиз.поливна  с-ма" sheetId="2" r:id="rId2"/>
    <sheet name="водни атракции-фонтани" sheetId="3" r:id="rId3"/>
    <sheet name="Електро" sheetId="4" r:id="rId4"/>
    <sheet name="Вертикална планировка" sheetId="5" r:id="rId5"/>
    <sheet name="Архитектура" sheetId="6" r:id="rId6"/>
    <sheet name="настилки" sheetId="7" r:id="rId7"/>
    <sheet name="Конструкт" sheetId="8" r:id="rId8"/>
    <sheet name="Паркоустройство" sheetId="9" r:id="rId9"/>
    <sheet name="анализи" sheetId="10" state="hidden" r:id="rId10"/>
  </sheets>
  <definedNames>
    <definedName name="_xlnm.Print_Area" localSheetId="9">'анализи'!$A$1:$K$5786</definedName>
    <definedName name="_xlnm.Print_Area" localSheetId="5">'Архитектура'!$A$1:$G$19</definedName>
    <definedName name="_xlnm.Print_Area" localSheetId="1">'ВиК и Автоматиз.поливна  с-ма'!$A$1:$G$88</definedName>
    <definedName name="_xlnm.Print_Area" localSheetId="3">'Електро'!$A$1:$G$90</definedName>
  </definedNames>
  <calcPr fullCalcOnLoad="1"/>
</workbook>
</file>

<file path=xl/sharedStrings.xml><?xml version="1.0" encoding="utf-8"?>
<sst xmlns="http://schemas.openxmlformats.org/spreadsheetml/2006/main" count="10052" uniqueCount="1588">
  <si>
    <t xml:space="preserve">СТОМАНА 3А БУРГИИ                                   </t>
  </si>
  <si>
    <t>АВТОКРАН</t>
  </si>
  <si>
    <t>N.109</t>
  </si>
  <si>
    <t>табло по схема 1 брой стопяем предпазител, тип ЕКМ 1271</t>
  </si>
  <si>
    <t>N.110</t>
  </si>
  <si>
    <t xml:space="preserve"> табло по схема 2 броя стопяеми предпазители, тип ЕКМ 2020</t>
  </si>
  <si>
    <t>N.111</t>
  </si>
  <si>
    <t>табло за монтаж в кухина на стълб с 3 броя стопяеми предпазители, тип ЕКМ 2050</t>
  </si>
  <si>
    <t>N.112</t>
  </si>
  <si>
    <t>МОНТАЖНИК ЕЛЕКТРО - I ст.</t>
  </si>
  <si>
    <t>N.113</t>
  </si>
  <si>
    <t>заземителен кол от ъглово горещопоцинковано Fe 63/63/6 mm,L=2 m</t>
  </si>
  <si>
    <t>N.114</t>
  </si>
  <si>
    <t>N.115</t>
  </si>
  <si>
    <t xml:space="preserve">ЕЛЕКТРОДИ                                           </t>
  </si>
  <si>
    <t xml:space="preserve">ШИНА ПОЦИНКОВАНА ДО 40/4 ММ                         </t>
  </si>
  <si>
    <t xml:space="preserve">ЕЛ.ЕНЕРГИЯ                                          </t>
  </si>
  <si>
    <t>квтч</t>
  </si>
  <si>
    <t>колче</t>
  </si>
  <si>
    <t>N.116</t>
  </si>
  <si>
    <t>N.117</t>
  </si>
  <si>
    <t xml:space="preserve">ЛАМАРИНА АЛУМИНИЕВА                                 </t>
  </si>
  <si>
    <t xml:space="preserve">МАРКИ КАБЕЛНИ                                       </t>
  </si>
  <si>
    <t>N.118</t>
  </si>
  <si>
    <t xml:space="preserve">КОЛОВЕ ДЪРВЕНИ                                      </t>
  </si>
  <si>
    <t>N.119</t>
  </si>
  <si>
    <t>N.120</t>
  </si>
  <si>
    <t>кабел  САВТ 5х50mm2</t>
  </si>
  <si>
    <t>N.121</t>
  </si>
  <si>
    <t>N.122</t>
  </si>
  <si>
    <t>N.123</t>
  </si>
  <si>
    <t>кабел  САВТ 5х25mm2</t>
  </si>
  <si>
    <t>N.124</t>
  </si>
  <si>
    <t>N.125</t>
  </si>
  <si>
    <t>N.126</t>
  </si>
  <si>
    <t>N.127</t>
  </si>
  <si>
    <t>кабел  САВТ 5х16mm2</t>
  </si>
  <si>
    <t>N.128</t>
  </si>
  <si>
    <t>N.129</t>
  </si>
  <si>
    <t>N.130</t>
  </si>
  <si>
    <t>N.131</t>
  </si>
  <si>
    <t>кабел ПВВ 3x6mm2</t>
  </si>
  <si>
    <t>N.132</t>
  </si>
  <si>
    <t>N.133</t>
  </si>
  <si>
    <t>N.134</t>
  </si>
  <si>
    <t>кабел ПВВ 3x2,5mm2</t>
  </si>
  <si>
    <t>N.135</t>
  </si>
  <si>
    <t>N.136</t>
  </si>
  <si>
    <t>N.137</t>
  </si>
  <si>
    <t>МОНТАЖНИК РАДИО-СЪОБЩЕНИЯ - III ст.</t>
  </si>
  <si>
    <t>N.138</t>
  </si>
  <si>
    <t xml:space="preserve">ВЪЖЕ МЕДНО 25 ММ2                                   </t>
  </si>
  <si>
    <t xml:space="preserve">ОБУВКИ КАБЕЛНИ 16 ММ2                               </t>
  </si>
  <si>
    <t xml:space="preserve">ЛЕНТА ПВХ ИЗОЛАЦИОННА                               </t>
  </si>
  <si>
    <t xml:space="preserve">ЛАК ПОЛИХЛОРВИНИЛОВ                                 </t>
  </si>
  <si>
    <t>N.139</t>
  </si>
  <si>
    <t xml:space="preserve">ОБУВКИ КАБЕЛНИ 25 ММ2                               </t>
  </si>
  <si>
    <t>N.140</t>
  </si>
  <si>
    <t xml:space="preserve">ОБУВКА КАБЕЛНА МЕДНА 50 ММ2                         </t>
  </si>
  <si>
    <t>N.141</t>
  </si>
  <si>
    <t xml:space="preserve">ВЪЖЕ АЗБЕСТОВО                                      </t>
  </si>
  <si>
    <t xml:space="preserve">ИЗОЛИРБАНД                                          </t>
  </si>
  <si>
    <t xml:space="preserve">ЛЕНТА БАНДАЖНА                                      </t>
  </si>
  <si>
    <t xml:space="preserve">БИРКИ (МАРКИ)                                       </t>
  </si>
  <si>
    <t>N.142</t>
  </si>
  <si>
    <t>N.143</t>
  </si>
  <si>
    <t>N.144</t>
  </si>
  <si>
    <t xml:space="preserve">КОНЗОЛА СТОМАНЕНА                                   </t>
  </si>
  <si>
    <t xml:space="preserve">ТРУПЧЕ ДЪРВЕНО                                      </t>
  </si>
  <si>
    <t xml:space="preserve">ВИНТ ЗА ДЪРВО М:4/40                                </t>
  </si>
  <si>
    <t xml:space="preserve">ГИПС                                                </t>
  </si>
  <si>
    <t xml:space="preserve">ЦИМЕНТ ПЦ35ДО В ТОРБИ                               </t>
  </si>
  <si>
    <t xml:space="preserve">ПЯСЪК РЕЧЕН                                         </t>
  </si>
  <si>
    <t>МОНТАЖНИК ЕЛ. ИНСТАЛАЦИИ - I ст.</t>
  </si>
  <si>
    <t>МОНТАЖНИК ЕЛ. ИНСТАЛАЦИИ - II ст.</t>
  </si>
  <si>
    <t>N.145</t>
  </si>
  <si>
    <t xml:space="preserve">МИНИУМ                                              </t>
  </si>
  <si>
    <t xml:space="preserve">СТОМАНА                                             </t>
  </si>
  <si>
    <t xml:space="preserve">БОЛТОВЕ С ГАЙКИ                                     </t>
  </si>
  <si>
    <t>N.146</t>
  </si>
  <si>
    <t>N.147</t>
  </si>
  <si>
    <t>среърен феролит</t>
  </si>
  <si>
    <t>N.148</t>
  </si>
  <si>
    <t>PVC тръби ф40</t>
  </si>
  <si>
    <t>N.149</t>
  </si>
  <si>
    <t>PVC тръби ф90</t>
  </si>
  <si>
    <t>N.150</t>
  </si>
  <si>
    <t>защитни PVC тръби ф110</t>
  </si>
  <si>
    <t>N.151</t>
  </si>
  <si>
    <t>кабелни разпределителни касетки за улично осветление КУО - по приложени схеми</t>
  </si>
  <si>
    <t>N.152</t>
  </si>
  <si>
    <t>табло Тсондаж - по приложена схема - с две врати</t>
  </si>
  <si>
    <t>N.153</t>
  </si>
  <si>
    <t>табло Тсцена - по приложена схема - с две врати</t>
  </si>
  <si>
    <t>N.154</t>
  </si>
  <si>
    <t>N.155</t>
  </si>
  <si>
    <t>N.156</t>
  </si>
  <si>
    <t>КРАН КУЛОВ КБ 160 2М</t>
  </si>
  <si>
    <t>БЕТОНПОМПА</t>
  </si>
  <si>
    <t>N.157</t>
  </si>
  <si>
    <t>СИГНАЛНА ЛЕНТА</t>
  </si>
  <si>
    <t>N.158</t>
  </si>
  <si>
    <t>N.159</t>
  </si>
  <si>
    <t>защитни PVC тръби ф160</t>
  </si>
  <si>
    <t>N.160</t>
  </si>
  <si>
    <t>АРМИРОВКА АI И AII Ф 6-12 ММ</t>
  </si>
  <si>
    <t>Капак за шахта 1,2/1,2</t>
  </si>
  <si>
    <t>N.161</t>
  </si>
  <si>
    <t>N.162</t>
  </si>
  <si>
    <t>N.163</t>
  </si>
  <si>
    <t>N.164</t>
  </si>
  <si>
    <t>N.165</t>
  </si>
  <si>
    <t>N.166</t>
  </si>
  <si>
    <t>Капак за шахта 1,5/0,9</t>
  </si>
  <si>
    <t>N.167</t>
  </si>
  <si>
    <t>ЕЛ.МОНТЬОР ПО СЦБ - I ст.</t>
  </si>
  <si>
    <t>N.168</t>
  </si>
  <si>
    <t>PVC тръби ф200</t>
  </si>
  <si>
    <t>N.169</t>
  </si>
  <si>
    <t>БАНДАЖНА ЛЕНТА</t>
  </si>
  <si>
    <t>ИЗОЛАТОРЧИК - I ст.</t>
  </si>
  <si>
    <t>N.170</t>
  </si>
  <si>
    <t>N.171</t>
  </si>
  <si>
    <t>Пейка, включително планки и анкери за монтаж</t>
  </si>
  <si>
    <t>N.172</t>
  </si>
  <si>
    <t>КОШ ЗА ОПАДЪЦИ</t>
  </si>
  <si>
    <t>N.173</t>
  </si>
  <si>
    <t>Дървени седалки</t>
  </si>
  <si>
    <t>планки за захващане на дървени седалки</t>
  </si>
  <si>
    <t>N.174</t>
  </si>
  <si>
    <t>МЕТАЛНА ЧАСТ ВЕЛОСТОЯНКА</t>
  </si>
  <si>
    <t>КАМЪК ТРОШЕН</t>
  </si>
  <si>
    <t>N.175</t>
  </si>
  <si>
    <t>КИСЛОРОД</t>
  </si>
  <si>
    <t xml:space="preserve">Метал. парапет по детайл  </t>
  </si>
  <si>
    <t>МАШИНА МОНТАЖНА IГР /БАГЕРИ ДО 1М3ЩКРАН ДО 2</t>
  </si>
  <si>
    <t>МОНТАЖНИК МЕТ. КОНСТРУКЦИЯ - I ст.</t>
  </si>
  <si>
    <t>N.176</t>
  </si>
  <si>
    <t xml:space="preserve">ВАРОЦИМЕНТОВ Р-Р М 100 1:5,5:18                     </t>
  </si>
  <si>
    <t>ОБЛИЦОВКА ПАРАПЕТ</t>
  </si>
  <si>
    <t>ВДИГАЧКА АСАНСЬОРНА</t>
  </si>
  <si>
    <t>N.177</t>
  </si>
  <si>
    <t>Болдъри за катерене - вкл. материли за основа и монтаж</t>
  </si>
  <si>
    <t>Бенов В15</t>
  </si>
  <si>
    <t>армировка</t>
  </si>
  <si>
    <t>N.178</t>
  </si>
  <si>
    <t>Комбинирано детско съоръжение от 3-12 години вкл. материли за основа и монтаж</t>
  </si>
  <si>
    <t>Монтаж на комбин съоражение</t>
  </si>
  <si>
    <t>N.179</t>
  </si>
  <si>
    <t>Монтаж на комбинирано съоражение</t>
  </si>
  <si>
    <t>N.180</t>
  </si>
  <si>
    <t>Комбинирано детско съоръжение от 1-6 год включ. материли за основ и монтаж</t>
  </si>
  <si>
    <t>Монтаж на комбинир детско съоръжеие 1-6г</t>
  </si>
  <si>
    <t>N.181</t>
  </si>
  <si>
    <t>Люлка - везна, включително матер. за основа и монтаж</t>
  </si>
  <si>
    <t>Монтаж везна</t>
  </si>
  <si>
    <t>N.182</t>
  </si>
  <si>
    <t>Люлка - включително матер. за основа и монтаж</t>
  </si>
  <si>
    <t xml:space="preserve">Монтаж люка  </t>
  </si>
  <si>
    <t>N.183</t>
  </si>
  <si>
    <t>Двойна люлка-включително матер. за основа и монтаж</t>
  </si>
  <si>
    <t>N.184</t>
  </si>
  <si>
    <t>Люка клатушка - вкл. материали за монтаж и основа</t>
  </si>
  <si>
    <t>N.185</t>
  </si>
  <si>
    <t>Пясъчник - всички материали съгласно проекта</t>
  </si>
  <si>
    <t>Монтаж пясъчник</t>
  </si>
  <si>
    <t>N.186</t>
  </si>
  <si>
    <t>Фитнес уред 1-включително матер. за основа и монтаж</t>
  </si>
  <si>
    <t>Монтаж на фитнес уред</t>
  </si>
  <si>
    <t>N.187</t>
  </si>
  <si>
    <t>Фитнес уред 2-включително матер. за основа и монтаж</t>
  </si>
  <si>
    <t>Фитнес уред 3-включително матер. за основа и монтаж</t>
  </si>
  <si>
    <t>N.188</t>
  </si>
  <si>
    <t>Фетнес уред 5-включително матер. за основа и монтаж</t>
  </si>
  <si>
    <t>N.189</t>
  </si>
  <si>
    <t>Фетнес уред 6-включително матер. за основа и монтаж</t>
  </si>
  <si>
    <t>N.190</t>
  </si>
  <si>
    <t>Фитнес уред 7-включително матер. за основа и монтаж</t>
  </si>
  <si>
    <t>N.191</t>
  </si>
  <si>
    <t>Боксова круша-включително матер. за основа и монтаж</t>
  </si>
  <si>
    <t>Монтаж на боксова круша</t>
  </si>
  <si>
    <t>N.192</t>
  </si>
  <si>
    <t>Комбиниран фитнес уред 8 - включително матер. за основа и монтаж</t>
  </si>
  <si>
    <t>Монтаж на комбиниран фитнес уред</t>
  </si>
  <si>
    <t>N.193</t>
  </si>
  <si>
    <t>Изработка и мантаж на скулптурни композиции</t>
  </si>
  <si>
    <t>N.194</t>
  </si>
  <si>
    <t xml:space="preserve">БЕТОН ГОТОВ В10 РАЗНОСЕН                            </t>
  </si>
  <si>
    <t>оградни пана от метална мрежа</t>
  </si>
  <si>
    <t>Метални колове - квадратни Н 2,5м</t>
  </si>
  <si>
    <t>скоби и планки за захващане на паната</t>
  </si>
  <si>
    <t>N.195</t>
  </si>
  <si>
    <t>метална носеща конструкия с квадратни тръби 35/35</t>
  </si>
  <si>
    <t>дървени елементи предварително обработени</t>
  </si>
  <si>
    <t>скоби</t>
  </si>
  <si>
    <t>N.196</t>
  </si>
  <si>
    <t>N.197</t>
  </si>
  <si>
    <t>N.198</t>
  </si>
  <si>
    <t>БЕТОНБЬРК.СТАБИЛНА И ПОДВИЖ.ВМЕСТ.СМЕСИТ.БАР</t>
  </si>
  <si>
    <t>АСФАЛТОРА3ТИЛАЧ НА ГЬСЕНИЧЕН ХОД ТИП'Д-150Б'</t>
  </si>
  <si>
    <t>ВАЛЯК ВИБРАЦИОНЕН САМОХОДЕН ОТ 6,8 : 8Т</t>
  </si>
  <si>
    <t>N.199</t>
  </si>
  <si>
    <t>геомрежа</t>
  </si>
  <si>
    <t>N.200</t>
  </si>
  <si>
    <t>N.201</t>
  </si>
  <si>
    <t>N.202</t>
  </si>
  <si>
    <t>КОМПРЕСОР ПОДВИЖ.ПРОИ3В.4,1-7,5М3/МИН.С ДВИГ</t>
  </si>
  <si>
    <t>N.203</t>
  </si>
  <si>
    <t xml:space="preserve">КАМЪК ЛОМЕН                                         </t>
  </si>
  <si>
    <t>N.204</t>
  </si>
  <si>
    <t>N.205</t>
  </si>
  <si>
    <t>ПРАВОЪГЪЛНИ ГАБИОНИ ОТ ПОЦИНКОВАНА МРЕЖА С РА3М N150/200/100</t>
  </si>
  <si>
    <t>N.206</t>
  </si>
  <si>
    <t>N.207</t>
  </si>
  <si>
    <t>N.208</t>
  </si>
  <si>
    <t>ПРАВОЪГЪЛНИ ГАБИОНИ ОТ ПОЦИНКОВАНА МРЕЖА С РА3М N150/180/100</t>
  </si>
  <si>
    <t>N.209</t>
  </si>
  <si>
    <t>N.210</t>
  </si>
  <si>
    <t>N.211</t>
  </si>
  <si>
    <t>N.212</t>
  </si>
  <si>
    <t>N.213</t>
  </si>
  <si>
    <t>N.214</t>
  </si>
  <si>
    <t>N.215</t>
  </si>
  <si>
    <t>бетон В25 за фундамент</t>
  </si>
  <si>
    <t xml:space="preserve">АВТОБЕТОНПОМПА </t>
  </si>
  <si>
    <t>N.216</t>
  </si>
  <si>
    <t xml:space="preserve">СТОМАНА ПЕРИОДИЧЕН ПРОФИЛ N 6 ДО 12 ММ ТИП АIII     </t>
  </si>
  <si>
    <t>N.217</t>
  </si>
  <si>
    <t>бетонови блокчета 25/50/10</t>
  </si>
  <si>
    <t>N.218</t>
  </si>
  <si>
    <t>ЗАКЛАДНИ ЧАСТИ СТОМАНА S275JR</t>
  </si>
  <si>
    <t>ЗВЕНО VI-1;IV-1 - I ст.</t>
  </si>
  <si>
    <t>N.219</t>
  </si>
  <si>
    <t>ПОЦИНКВАНИ ШПИЛКИМ12Х230+2г+2см</t>
  </si>
  <si>
    <t>N.220</t>
  </si>
  <si>
    <t>ПОЦИНКВАНИ ШПИЛКИ М12Х440+2г+2ш</t>
  </si>
  <si>
    <t>N.221</t>
  </si>
  <si>
    <t>ПОЦИНКВАНИ ШПИЛКИ М12Х540+2г+2ш</t>
  </si>
  <si>
    <t>N.222</t>
  </si>
  <si>
    <t>хидрофобен шперплат за под 2,10см</t>
  </si>
  <si>
    <t>N.223</t>
  </si>
  <si>
    <t>дървен материал за сцена включително закладни части</t>
  </si>
  <si>
    <t>N.224</t>
  </si>
  <si>
    <t xml:space="preserve">СКРЕПИТЕЛНИ МАТЕРИАЛИ </t>
  </si>
  <si>
    <t>N.225</t>
  </si>
  <si>
    <t xml:space="preserve">КАПАЦИ                                              </t>
  </si>
  <si>
    <t>битумни керемиди</t>
  </si>
  <si>
    <t>ЗИДАРО-МАЗАЧ - I ст.</t>
  </si>
  <si>
    <t>N.226</t>
  </si>
  <si>
    <t>N.227</t>
  </si>
  <si>
    <t>N.228</t>
  </si>
  <si>
    <t>N.229</t>
  </si>
  <si>
    <t>N.230</t>
  </si>
  <si>
    <t>N.231</t>
  </si>
  <si>
    <t>N.232</t>
  </si>
  <si>
    <t>Инертни материали</t>
  </si>
  <si>
    <t>N.233</t>
  </si>
  <si>
    <t>N.234</t>
  </si>
  <si>
    <t>N.235</t>
  </si>
  <si>
    <t>N.236</t>
  </si>
  <si>
    <t>Бетон В30</t>
  </si>
  <si>
    <t>N.237</t>
  </si>
  <si>
    <t xml:space="preserve">ТРЪБИЧКИ ОТВОДНИТЕЛНИ                               </t>
  </si>
  <si>
    <t>N.238</t>
  </si>
  <si>
    <t xml:space="preserve">БИТУМ                                               </t>
  </si>
  <si>
    <t>ДЪРВА</t>
  </si>
  <si>
    <t xml:space="preserve">XPS 4см </t>
  </si>
  <si>
    <t>Рулонна хидроизолация</t>
  </si>
  <si>
    <t>КА3АН ТОПЕНЕ БИТУМ СУРЕДБА 3А ВЕРТ. И ХОРИ3.</t>
  </si>
  <si>
    <t>ИЗОЛАТОРДЖИЯ - II ст.</t>
  </si>
  <si>
    <t>N.239</t>
  </si>
  <si>
    <t>Дренажна тръба РР ф160 перфорирана</t>
  </si>
  <si>
    <t>N.240</t>
  </si>
  <si>
    <t>ПРЕВОЗ СТРОИТЕЛНИ ОТПАДЪЦИ НА 20КМ</t>
  </si>
  <si>
    <t>N.241</t>
  </si>
  <si>
    <t>ДИСК</t>
  </si>
  <si>
    <t>ПЪТНА ФРЕЗА</t>
  </si>
  <si>
    <t>БУЛДОЗЕР</t>
  </si>
  <si>
    <t>МАШИНА ЗА РЯЗАНЕ НА АСФАЛТ</t>
  </si>
  <si>
    <t>КОМПРЕСОР</t>
  </si>
  <si>
    <t>ТРАСПОРТ НА СТР. ОТПАДЪЦИ НА ДЕПО</t>
  </si>
  <si>
    <t>N.242</t>
  </si>
  <si>
    <t>КЪРТАЧ БЕНЗИНОВ КОМПЛЕКТ</t>
  </si>
  <si>
    <t>БАГЕР ЕДНОКОШ. ГЪСЕН ХОД</t>
  </si>
  <si>
    <t>ПРЕВОЗ СТРОИТЕЛНИ ОПТАДЪЦИ НА 20КМ</t>
  </si>
  <si>
    <t>N.243</t>
  </si>
  <si>
    <t>РАБИТНИК - I ст.</t>
  </si>
  <si>
    <t>N.244</t>
  </si>
  <si>
    <t>БУЛДО3ЕР НА ГЬСЕНИЧЕН ТРАКТОР С ХИДР.3АДВ.НА</t>
  </si>
  <si>
    <t>РА3КЬРТВАЧ ПРИКАЧЕН ТИП 'Д-162А'</t>
  </si>
  <si>
    <t>ТОВАРАЧНА МАШИНА</t>
  </si>
  <si>
    <t>ПРЕВОЗ НА СТРОТИТЕЛНИ ОТПАДЪЦИ НА 20КМ</t>
  </si>
  <si>
    <t>N.245</t>
  </si>
  <si>
    <t>ПРЕВОЗ НА СТРОИТЕЛНИ ОТПАДЪЦИ НА 20КМ</t>
  </si>
  <si>
    <t>N.246</t>
  </si>
  <si>
    <t>N.247</t>
  </si>
  <si>
    <t>N.248</t>
  </si>
  <si>
    <t>N.249</t>
  </si>
  <si>
    <t>ТОВАРАЧНА МАШИНА ПНЕВМОКОЛ.ХОД ОБЕМ ЛОПАТА 2</t>
  </si>
  <si>
    <t>ПРОБИВЕН ЧУК ТИП 'ПР-24'</t>
  </si>
  <si>
    <t>ПРЕВОЗ СТРОИТЕЛНИ ОПТАДЪЗИ НА 20КМ</t>
  </si>
  <si>
    <t>N.250</t>
  </si>
  <si>
    <t>N.251</t>
  </si>
  <si>
    <t>ТРОШЕН КАМЪК 15-40</t>
  </si>
  <si>
    <t>N.252</t>
  </si>
  <si>
    <t>ТРОШЕН КАМЪК 0-40</t>
  </si>
  <si>
    <t>N.253</t>
  </si>
  <si>
    <t>N.254</t>
  </si>
  <si>
    <t xml:space="preserve">БИТУМИН.ОСНОВА С БАЛАСТРА                           </t>
  </si>
  <si>
    <t>ВАЛЯК САМОХОДЕН ПНЕВМАТИЧЕН ДО 22Т</t>
  </si>
  <si>
    <t>N.255</t>
  </si>
  <si>
    <t xml:space="preserve">АСФАЛТОБЕТОН НЕПЛЪТНА СМЕС                          </t>
  </si>
  <si>
    <t>N.256</t>
  </si>
  <si>
    <t xml:space="preserve">АСФАЛТОБЕТОН ПЛЪТНА СМЕС                            </t>
  </si>
  <si>
    <t>N.257</t>
  </si>
  <si>
    <t>АВТОГРУНДАТОР</t>
  </si>
  <si>
    <t>N.258</t>
  </si>
  <si>
    <t>АВТОГУДРОНАТОР</t>
  </si>
  <si>
    <t>N.259</t>
  </si>
  <si>
    <t xml:space="preserve">БОРДЮРИ БЕТОНОВИ 18/35                              </t>
  </si>
  <si>
    <t>N.260</t>
  </si>
  <si>
    <t>N.261</t>
  </si>
  <si>
    <t>Бетонови бордюри 5/10/100 см</t>
  </si>
  <si>
    <t>N.262</t>
  </si>
  <si>
    <t>вароциментов разтвор М50</t>
  </si>
  <si>
    <t>бетонови павета 20/20/8</t>
  </si>
  <si>
    <t>N.263</t>
  </si>
  <si>
    <t>бетонови плочи 30/20/6</t>
  </si>
  <si>
    <t>БЕТОНОБЪРКАЧКА ПОДВИЖНА</t>
  </si>
  <si>
    <t>N.264</t>
  </si>
  <si>
    <t>Тротоарен решетъчен парапет с височина 110 см</t>
  </si>
  <si>
    <t>N.265</t>
  </si>
  <si>
    <t>РЕЛАВИРАЩИ ПЪТНИ ЗНАЦИ</t>
  </si>
  <si>
    <t>N.266</t>
  </si>
  <si>
    <t>N.267</t>
  </si>
  <si>
    <t xml:space="preserve">БЕТОН М 100 - ОБИКНОВЕН                             </t>
  </si>
  <si>
    <t>ЖЕЛЕЗЕН СТЪРБ  Н=3М</t>
  </si>
  <si>
    <t>N.268</t>
  </si>
  <si>
    <t xml:space="preserve">ПЕРЛИ РЕФЛЕКТИРАЩИ                                  </t>
  </si>
  <si>
    <t xml:space="preserve">РАЗТВОРИТЕЛ                                         </t>
  </si>
  <si>
    <t>АВТОМОБИЛ ТОВАРЕН</t>
  </si>
  <si>
    <t>МАРКИРОВАЧНА МАШИНА</t>
  </si>
  <si>
    <t>N.269</t>
  </si>
  <si>
    <t>ТРАКТОР 90-110</t>
  </si>
  <si>
    <t>ТРАНСПОРТ НА ДЪРВЕТА</t>
  </si>
  <si>
    <t>N.270</t>
  </si>
  <si>
    <t>N.271</t>
  </si>
  <si>
    <t>N.272</t>
  </si>
  <si>
    <t>ПОДРАВНИТЕЛ ДЪЛГОБА3ИСЕН</t>
  </si>
  <si>
    <t>ТРАКТОР Т-54</t>
  </si>
  <si>
    <t>N.273</t>
  </si>
  <si>
    <t>ХУМУС</t>
  </si>
  <si>
    <t>N.274</t>
  </si>
  <si>
    <t xml:space="preserve">ДЪРВЕСЕН ЧИПС </t>
  </si>
  <si>
    <t>N.275</t>
  </si>
  <si>
    <t>СЕЛИТРА АМОНИЕВА</t>
  </si>
  <si>
    <t>N.276</t>
  </si>
  <si>
    <t>Материали за направа на пояс, противокоренова мембрана и дренажни тръби</t>
  </si>
  <si>
    <t>N.277</t>
  </si>
  <si>
    <t>тор оборска</t>
  </si>
  <si>
    <t xml:space="preserve">КОЛОВЕ ЗА УКРЕПВАНЕ </t>
  </si>
  <si>
    <t>N.278</t>
  </si>
  <si>
    <t xml:space="preserve">ТОР ОБОРСКИ                                         </t>
  </si>
  <si>
    <t>N.279</t>
  </si>
  <si>
    <t>N.280</t>
  </si>
  <si>
    <t>Catalpa bignonioides</t>
  </si>
  <si>
    <t>N.281</t>
  </si>
  <si>
    <t>Cercis siliquastrum 10/12</t>
  </si>
  <si>
    <t>N.282</t>
  </si>
  <si>
    <t>Celtis australis</t>
  </si>
  <si>
    <t>N.283</t>
  </si>
  <si>
    <t>Fraxinus excelsior 12/14</t>
  </si>
  <si>
    <t>N.284</t>
  </si>
  <si>
    <t>Sophora japonica 12/14</t>
  </si>
  <si>
    <t>N.285</t>
  </si>
  <si>
    <t>Cornus florida ''Rubra''</t>
  </si>
  <si>
    <t>N.286</t>
  </si>
  <si>
    <t>Cotinus coggygria ''Atropurporea''</t>
  </si>
  <si>
    <t>N.287</t>
  </si>
  <si>
    <t>Liquidambar stiraciflua</t>
  </si>
  <si>
    <t>N.288</t>
  </si>
  <si>
    <t>Quercus robur ''Fastigiata''</t>
  </si>
  <si>
    <t>N.289</t>
  </si>
  <si>
    <t>Rhus tiphina ''Laciniata''</t>
  </si>
  <si>
    <t>N.290</t>
  </si>
  <si>
    <t>Salix babilonica</t>
  </si>
  <si>
    <t>N.291</t>
  </si>
  <si>
    <t>Salix alba</t>
  </si>
  <si>
    <t>N.292</t>
  </si>
  <si>
    <t xml:space="preserve">Azalea japonica </t>
  </si>
  <si>
    <t>N.293</t>
  </si>
  <si>
    <t xml:space="preserve">Azalea mollis  </t>
  </si>
  <si>
    <t>N.294</t>
  </si>
  <si>
    <t xml:space="preserve">Hydrangea macrophylla </t>
  </si>
  <si>
    <t>N.295</t>
  </si>
  <si>
    <t>Spiraea jp.Golden Princess</t>
  </si>
  <si>
    <t>N.296</t>
  </si>
  <si>
    <t xml:space="preserve">Spiraea japonica ''Little Princess''  </t>
  </si>
  <si>
    <t>N.297</t>
  </si>
  <si>
    <t xml:space="preserve">Spiraea japonica  ''Dart's red'' </t>
  </si>
  <si>
    <t>N.298</t>
  </si>
  <si>
    <t>Berberis thunbergii ''Atropurpurea nana''</t>
  </si>
  <si>
    <t>N.299</t>
  </si>
  <si>
    <t xml:space="preserve">Berberis thunbergii ''Atropurpurea '' </t>
  </si>
  <si>
    <t>N.300</t>
  </si>
  <si>
    <t xml:space="preserve">Berberis thunbergii ''Maria'' </t>
  </si>
  <si>
    <t>N.301</t>
  </si>
  <si>
    <t xml:space="preserve">Euonymus fortunei emerald'n gold </t>
  </si>
  <si>
    <t>N.302</t>
  </si>
  <si>
    <t xml:space="preserve">Euonymus jap.''Aurea alone''  </t>
  </si>
  <si>
    <t>N.303</t>
  </si>
  <si>
    <t xml:space="preserve">Euonymus japonicus </t>
  </si>
  <si>
    <t>N.304</t>
  </si>
  <si>
    <t xml:space="preserve">Laurocerassus officinalis </t>
  </si>
  <si>
    <t>N.305</t>
  </si>
  <si>
    <t xml:space="preserve">Yucca gloriosa </t>
  </si>
  <si>
    <t>N.306</t>
  </si>
  <si>
    <t xml:space="preserve">Rosa floribunda </t>
  </si>
  <si>
    <t>N.307</t>
  </si>
  <si>
    <t>Cotoneaster horizontalis  5бр./кв.м.</t>
  </si>
  <si>
    <t>N.308</t>
  </si>
  <si>
    <t xml:space="preserve">Cotoneaster dammeri  </t>
  </si>
  <si>
    <t>N.309</t>
  </si>
  <si>
    <t>Physocarpus opulifolius ''Diablo'' 4бр./кв.м.</t>
  </si>
  <si>
    <t>N.310</t>
  </si>
  <si>
    <t xml:space="preserve">Spiraea arguta </t>
  </si>
  <si>
    <t>N.311</t>
  </si>
  <si>
    <t xml:space="preserve">Ligustrum ovalifolium  </t>
  </si>
  <si>
    <t>N.312</t>
  </si>
  <si>
    <t xml:space="preserve">Spiraea japonica ''Shirobana''  </t>
  </si>
  <si>
    <t>N.313</t>
  </si>
  <si>
    <t xml:space="preserve">Buxus sempervirens 'suffruticosa' </t>
  </si>
  <si>
    <t>N.314</t>
  </si>
  <si>
    <t>Juniperus hor.Andora Compacta</t>
  </si>
  <si>
    <t>N.315</t>
  </si>
  <si>
    <t xml:space="preserve">Juniperus squamata ''Blue Star''  </t>
  </si>
  <si>
    <t>N.316</t>
  </si>
  <si>
    <t>Juniperus media''Old gold''</t>
  </si>
  <si>
    <t>N.317</t>
  </si>
  <si>
    <t xml:space="preserve">Juniperus horizontalis ''Рlumosa'' </t>
  </si>
  <si>
    <t>N.318</t>
  </si>
  <si>
    <t>Juniperus squamata ''Mayeri''</t>
  </si>
  <si>
    <t>N.319</t>
  </si>
  <si>
    <t>Juniperus horizontalis ''Glauca''</t>
  </si>
  <si>
    <t>N.320</t>
  </si>
  <si>
    <t>Abies pinsapo ''Glauca''</t>
  </si>
  <si>
    <t>N.321</t>
  </si>
  <si>
    <t>Thuja occ. Woodwardii</t>
  </si>
  <si>
    <t>N.322</t>
  </si>
  <si>
    <t>Thuja occ. brabant</t>
  </si>
  <si>
    <t>N.323</t>
  </si>
  <si>
    <t>Festuca glauca 12бр./кв.м.</t>
  </si>
  <si>
    <t>N.324</t>
  </si>
  <si>
    <t xml:space="preserve">Cortaderia selloana ''rosea'' </t>
  </si>
  <si>
    <t>N.325</t>
  </si>
  <si>
    <t>Pennisetum Black Moudry</t>
  </si>
  <si>
    <t>N.326</t>
  </si>
  <si>
    <t>Pennisetum alopecuroides ''Hameln''</t>
  </si>
  <si>
    <t>N.327</t>
  </si>
  <si>
    <t>Pennisetum setaceum Rubrum</t>
  </si>
  <si>
    <t>N.328</t>
  </si>
  <si>
    <t>Miscanthus sinensis zebrinus</t>
  </si>
  <si>
    <t>N.329</t>
  </si>
  <si>
    <t xml:space="preserve">Muhlenbergia capillaris  </t>
  </si>
  <si>
    <t>N.330</t>
  </si>
  <si>
    <t xml:space="preserve">Lupinus Polyphyllus  </t>
  </si>
  <si>
    <t>N.331</t>
  </si>
  <si>
    <t>Aquilegia vulgaris</t>
  </si>
  <si>
    <t>N.332</t>
  </si>
  <si>
    <t xml:space="preserve">Dianthus monspessulanum </t>
  </si>
  <si>
    <t>N.333</t>
  </si>
  <si>
    <t xml:space="preserve"> Килимни - ниски до 20/30см.</t>
  </si>
  <si>
    <t>N.334</t>
  </si>
  <si>
    <t xml:space="preserve">Свободно растящи  </t>
  </si>
  <si>
    <t>Повдигане или сваляне на охранителна гарнитура на противопожарен хидрант – включително: изкоп, разбиване на бетон 0,05м3, изливане на нов бетон на определената кота със замонолитване на охранителното гърне</t>
  </si>
  <si>
    <t>Демонтаж на съществуващ поливен водопровод Е80 ( да се предвиди изкопване на същия и засипване с изкопан материла до достигане на проектната кота на новите настил;ки)</t>
  </si>
  <si>
    <t>Демонтаж на поливни хидранти</t>
  </si>
  <si>
    <t>Демонтаж същ. ревизионни шахти</t>
  </si>
  <si>
    <t>Доставка и монтаж полипропиленови  тръби на ф 40мм</t>
  </si>
  <si>
    <t>Доставка и монтаж полипропиленови  тръби на ф 75мм</t>
  </si>
  <si>
    <t>Доставка и монтаж СК80 с предп.гарн.</t>
  </si>
  <si>
    <t>Доставка и монтаж СК 63 за монтаж в шахта</t>
  </si>
  <si>
    <t>Доставка и монтаж СК 50 за монтаж в шахта</t>
  </si>
  <si>
    <t>Доставка и монтаж СК 40 за монтаж в шахта</t>
  </si>
  <si>
    <t>Доставка и монтаж СК 32 за монтаж в шахта</t>
  </si>
  <si>
    <t>Доставка и монтаж СК 25 за монтаж в шахта</t>
  </si>
  <si>
    <t>Доставка и монтаж Филтър 80 за монтаж в шахта</t>
  </si>
  <si>
    <t>Доставка и монтаж Филтър 63 за монтаж в шахта</t>
  </si>
  <si>
    <t>Доставка и монтаж Филтър 50 за монтаж в шахта</t>
  </si>
  <si>
    <t>Доставка и монтаж Филтър 40 за монтаж в шахта</t>
  </si>
  <si>
    <t>Доставка и монтаж Филтър 32 за монтаж в шахта</t>
  </si>
  <si>
    <t>Доставка и монтаж Филтър 25 за монтаж в шахта</t>
  </si>
  <si>
    <t>ном</t>
  </si>
  <si>
    <t>'8101402210</t>
  </si>
  <si>
    <t>01-04-027</t>
  </si>
  <si>
    <t>'8101103031*</t>
  </si>
  <si>
    <t>01-05-104</t>
  </si>
  <si>
    <t>'8243012000</t>
  </si>
  <si>
    <t>001325/14.21.11.005</t>
  </si>
  <si>
    <t>'8103109000</t>
  </si>
  <si>
    <t>03-01-009</t>
  </si>
  <si>
    <t>000025/14.21.11.002</t>
  </si>
  <si>
    <t>'8101403210</t>
  </si>
  <si>
    <t>01-04-032</t>
  </si>
  <si>
    <t>'*000000039</t>
  </si>
  <si>
    <t>09-50-069</t>
  </si>
  <si>
    <t>'*000000008</t>
  </si>
  <si>
    <t>001999/26.51.12.016</t>
  </si>
  <si>
    <t>002007/14.21.12.008</t>
  </si>
  <si>
    <t>'*000000094</t>
  </si>
  <si>
    <t>000063/20.10.21.012</t>
  </si>
  <si>
    <t>'8245341110</t>
  </si>
  <si>
    <t>001849/26.40.11.002</t>
  </si>
  <si>
    <t>001652/26.61.13.030</t>
  </si>
  <si>
    <t>000723/28.71.12.001</t>
  </si>
  <si>
    <t>001355/28.11.23.181</t>
  </si>
  <si>
    <t>000449/26.61.13.035</t>
  </si>
  <si>
    <t>001538/27.34.11.002</t>
  </si>
  <si>
    <t>001451/27.10.81.059</t>
  </si>
  <si>
    <t>001129/28.73.14.011</t>
  </si>
  <si>
    <t>000940/23.20.40.002</t>
  </si>
  <si>
    <t>001841/28.11.23.166</t>
  </si>
  <si>
    <t>'8255081025</t>
  </si>
  <si>
    <t>09-50-002</t>
  </si>
  <si>
    <t>'*094703344</t>
  </si>
  <si>
    <t>000255/24.66.48.002</t>
  </si>
  <si>
    <t>'*000000066</t>
  </si>
  <si>
    <t>'8247585103</t>
  </si>
  <si>
    <t>000805/29.13.13.337</t>
  </si>
  <si>
    <t>000164/28.74.11.170</t>
  </si>
  <si>
    <t>'8247551704</t>
  </si>
  <si>
    <t>'8470458000</t>
  </si>
  <si>
    <t>000943/23.20.18.009</t>
  </si>
  <si>
    <t>'*000000012</t>
  </si>
  <si>
    <t>транспорт на строителни отпадъци</t>
  </si>
  <si>
    <t>'8440506000</t>
  </si>
  <si>
    <t>БЕГЕР</t>
  </si>
  <si>
    <t>'8101113100</t>
  </si>
  <si>
    <t>01-01-059</t>
  </si>
  <si>
    <t>'8101409111</t>
  </si>
  <si>
    <t>01-04-063</t>
  </si>
  <si>
    <t>'*000000016</t>
  </si>
  <si>
    <t>фасонни части за ф25</t>
  </si>
  <si>
    <t>'8255085032</t>
  </si>
  <si>
    <t>09-50-060</t>
  </si>
  <si>
    <t>фасонни части за ф32</t>
  </si>
  <si>
    <t>Тръби полипропиленови ф 40мм</t>
  </si>
  <si>
    <t>фасонни части за ф40</t>
  </si>
  <si>
    <t>'8255085050</t>
  </si>
  <si>
    <t>09-50-062</t>
  </si>
  <si>
    <t>фасонни части за ф50</t>
  </si>
  <si>
    <t>'8255085063</t>
  </si>
  <si>
    <t>09-50-063</t>
  </si>
  <si>
    <t>фасонни части за ф 63</t>
  </si>
  <si>
    <t>Тръби полиетиленови на ф 75мм</t>
  </si>
  <si>
    <t>фасонни части ф75</t>
  </si>
  <si>
    <t>'8255085090</t>
  </si>
  <si>
    <t>09-50-065</t>
  </si>
  <si>
    <t>фасонни части ф90</t>
  </si>
  <si>
    <t>'8243061030</t>
  </si>
  <si>
    <t>001903/25.13.73.087</t>
  </si>
  <si>
    <t xml:space="preserve">УПЛЪТНИТЕЛИ ГУМЕНИ С Ф 80 ММ                        </t>
  </si>
  <si>
    <t>000786/29.13.13.361</t>
  </si>
  <si>
    <t xml:space="preserve">КРАН СПИРАТЕЛЕН С РЬЧНО ЧУГУНЕНО КОЛЕЛО 80 ММ       </t>
  </si>
  <si>
    <t>000174/28.74.11.167</t>
  </si>
  <si>
    <t xml:space="preserve">БОЛТОВЕ М/L 16/70                                   </t>
  </si>
  <si>
    <t>000451/02.01.14.001</t>
  </si>
  <si>
    <t>000059/23.20.32.001</t>
  </si>
  <si>
    <t>ГЪРНЕ ЗА СК80</t>
  </si>
  <si>
    <t>СПИРАТЕЛЕН КРАН 63</t>
  </si>
  <si>
    <t>СПИРАТЕЛЕН КРАН Ф50</t>
  </si>
  <si>
    <t>СПИРАТЕЛЕН КРАН Ф40</t>
  </si>
  <si>
    <t>СПИРАТЕЛЕН КРАН 32</t>
  </si>
  <si>
    <t>СПИРАТЕЛЕН КРАН Ф25</t>
  </si>
  <si>
    <t>Филтър 80</t>
  </si>
  <si>
    <t>ФИРТЪР Ф63</t>
  </si>
  <si>
    <t>Филтър 50</t>
  </si>
  <si>
    <t>Филтър 40</t>
  </si>
  <si>
    <t>Филтър 32</t>
  </si>
  <si>
    <t>ФИЛТЪР 25</t>
  </si>
  <si>
    <t>'8471130000</t>
  </si>
  <si>
    <t>002247/26.61.11.029</t>
  </si>
  <si>
    <t xml:space="preserve">ЦИМЕНТ ПЦ 25-ДО                                     </t>
  </si>
  <si>
    <t>БЕТОНОВ ПРЪСТЕН</t>
  </si>
  <si>
    <t>БЕТОНЕН ЦЕНТЬР БЦ-500 ВМЕСТ.НА СМЕСИТ.БАРАБА</t>
  </si>
  <si>
    <t>'8102144040</t>
  </si>
  <si>
    <t>02-14-046</t>
  </si>
  <si>
    <t>000254/26.52.10.003</t>
  </si>
  <si>
    <t>'8103417000</t>
  </si>
  <si>
    <t>'8103124120</t>
  </si>
  <si>
    <t>03-01-0331</t>
  </si>
  <si>
    <t>000222/26.61.11.007</t>
  </si>
  <si>
    <t>'8119030460</t>
  </si>
  <si>
    <t>'8103108000</t>
  </si>
  <si>
    <t>03-01-008</t>
  </si>
  <si>
    <t>'8102061020</t>
  </si>
  <si>
    <t>02-06-002</t>
  </si>
  <si>
    <t>'8431185000</t>
  </si>
  <si>
    <t>000049/26.63.10.006</t>
  </si>
  <si>
    <t>000231/24.30.12.008</t>
  </si>
  <si>
    <t>001436/27.31.20.004</t>
  </si>
  <si>
    <t>'8221632320</t>
  </si>
  <si>
    <t>000484/28.73.15.009</t>
  </si>
  <si>
    <t>002055/27.32.20.004</t>
  </si>
  <si>
    <t>000476/40.11.10.001</t>
  </si>
  <si>
    <t>'8431392000</t>
  </si>
  <si>
    <t>'8221749000</t>
  </si>
  <si>
    <t>000875/27.42.24.016</t>
  </si>
  <si>
    <t>000928/31.62.16.207</t>
  </si>
  <si>
    <t>'8228100001</t>
  </si>
  <si>
    <t>000680/02.01.15.005</t>
  </si>
  <si>
    <t>'8431389000</t>
  </si>
  <si>
    <t>'8210850901</t>
  </si>
  <si>
    <t>34-16-0607</t>
  </si>
  <si>
    <t>'8212263200</t>
  </si>
  <si>
    <t>000355/28.73.12.023</t>
  </si>
  <si>
    <t>001077/31.62.16.167</t>
  </si>
  <si>
    <t>000893/25.24.26.066</t>
  </si>
  <si>
    <t>000870/24.30.12.067</t>
  </si>
  <si>
    <t>'8212263300</t>
  </si>
  <si>
    <t>001078/31.62.16.168</t>
  </si>
  <si>
    <t>'8212263500</t>
  </si>
  <si>
    <t>001072/31.62.16.161</t>
  </si>
  <si>
    <t>'8211371400</t>
  </si>
  <si>
    <t>000347/26.82.11.003</t>
  </si>
  <si>
    <t>000533/25.24.26.063</t>
  </si>
  <si>
    <t>000887/17.52.12.001</t>
  </si>
  <si>
    <t>000058/31.62.16.228</t>
  </si>
  <si>
    <t>'8211372500</t>
  </si>
  <si>
    <t>'8211372600</t>
  </si>
  <si>
    <t>'8210401042</t>
  </si>
  <si>
    <t>34-12-1024</t>
  </si>
  <si>
    <t>000402/26.53.10.001</t>
  </si>
  <si>
    <t>'8211322220</t>
  </si>
  <si>
    <t>000956/24.30.12.088</t>
  </si>
  <si>
    <t>001435/28.11.10.006</t>
  </si>
  <si>
    <t>000201/28.74.11.183</t>
  </si>
  <si>
    <t>'8211322230</t>
  </si>
  <si>
    <t>'8102051320</t>
  </si>
  <si>
    <t>'8233610100</t>
  </si>
  <si>
    <t>40-01-153</t>
  </si>
  <si>
    <t>000618/24.11.11.002</t>
  </si>
  <si>
    <t>000262/26.64.10.044</t>
  </si>
  <si>
    <t>000043/26.63.10.003</t>
  </si>
  <si>
    <t>'8103106000</t>
  </si>
  <si>
    <t>03-01-006</t>
  </si>
  <si>
    <t>'8101114112</t>
  </si>
  <si>
    <t>01-01-061</t>
  </si>
  <si>
    <t>000573/14.21.12.014</t>
  </si>
  <si>
    <t>'8102061030</t>
  </si>
  <si>
    <t>02-06-003</t>
  </si>
  <si>
    <t>001452/28.11.23.024</t>
  </si>
  <si>
    <t>'*005</t>
  </si>
  <si>
    <t>'8470786000</t>
  </si>
  <si>
    <t>'8480440000</t>
  </si>
  <si>
    <t>000590/26.40.12.006</t>
  </si>
  <si>
    <t>'8102052800</t>
  </si>
  <si>
    <t>02-05-028</t>
  </si>
  <si>
    <t>'8103321200</t>
  </si>
  <si>
    <t>001840/27.22.10.273</t>
  </si>
  <si>
    <t>'8102280207</t>
  </si>
  <si>
    <t>02-28-007</t>
  </si>
  <si>
    <t>09-50-014</t>
  </si>
  <si>
    <t>'8460600000</t>
  </si>
  <si>
    <t>'8453970000</t>
  </si>
  <si>
    <t>'8103132200</t>
  </si>
  <si>
    <t>03-01-001</t>
  </si>
  <si>
    <t>'8103124130</t>
  </si>
  <si>
    <t>03-01-0332</t>
  </si>
  <si>
    <t>'8101502121</t>
  </si>
  <si>
    <t>01-05-003</t>
  </si>
  <si>
    <t>'8103111210</t>
  </si>
  <si>
    <t>'8103115110</t>
  </si>
  <si>
    <t>03-01-016</t>
  </si>
  <si>
    <t>000019/26.82.13.003</t>
  </si>
  <si>
    <t>'8103115210</t>
  </si>
  <si>
    <t>000020/26.82.13.004</t>
  </si>
  <si>
    <t>000223/26.61.11.008</t>
  </si>
  <si>
    <t>'8413191000</t>
  </si>
  <si>
    <t>01-07-082</t>
  </si>
  <si>
    <t>'8311143801</t>
  </si>
  <si>
    <t>12-01-049</t>
  </si>
  <si>
    <t>'8103131310</t>
  </si>
  <si>
    <t>03-01-054</t>
  </si>
  <si>
    <t>'8103130210</t>
  </si>
  <si>
    <t>03-01-046</t>
  </si>
  <si>
    <t>001124/26.15.24.001</t>
  </si>
  <si>
    <t>001342/23.20.16.009</t>
  </si>
  <si>
    <t>'8101102120</t>
  </si>
  <si>
    <t>01-01-004</t>
  </si>
  <si>
    <t>'8101102230</t>
  </si>
  <si>
    <t>01-01-008</t>
  </si>
  <si>
    <t>'8510301000</t>
  </si>
  <si>
    <t>001554/24.15.60.001</t>
  </si>
  <si>
    <t>'8511891000</t>
  </si>
  <si>
    <t>N.335</t>
  </si>
  <si>
    <t>N.336</t>
  </si>
  <si>
    <t>N.337</t>
  </si>
  <si>
    <t>N.338</t>
  </si>
  <si>
    <t>N.339</t>
  </si>
  <si>
    <t>N.340</t>
  </si>
  <si>
    <t>N.341</t>
  </si>
  <si>
    <t>N.342</t>
  </si>
  <si>
    <t>N.343</t>
  </si>
  <si>
    <t>N.344</t>
  </si>
  <si>
    <t>N.345</t>
  </si>
  <si>
    <t>N.346</t>
  </si>
  <si>
    <t>N.347</t>
  </si>
  <si>
    <t>N.348</t>
  </si>
  <si>
    <t>N.349</t>
  </si>
  <si>
    <t>N.350</t>
  </si>
  <si>
    <t>N.351</t>
  </si>
  <si>
    <t>N.352</t>
  </si>
  <si>
    <t>Технологично фрезоване на асфалтова настилка с дебелина до 8 см, вкл. натоварване, транспорт, разтоварване на депо и оформянето му, съгл. ТС2014</t>
  </si>
  <si>
    <t>Битумизиран трошен камък Ао за основен пласт на директно трасе с дебелина 13 см, вкл. транспорт, доставка, полагане и уплътняване, съгл. ТС2014 и БДС EN 13108-1:2006 +NA:2009</t>
  </si>
  <si>
    <t>коментар</t>
  </si>
  <si>
    <t>ном.</t>
  </si>
  <si>
    <t>име</t>
  </si>
  <si>
    <t>мярка</t>
  </si>
  <si>
    <t>к-во</t>
  </si>
  <si>
    <t>цена</t>
  </si>
  <si>
    <t>Стойност</t>
  </si>
  <si>
    <t>бр.</t>
  </si>
  <si>
    <t>Част ВиК</t>
  </si>
  <si>
    <t>ИЗКОП С БАГЕР ЗЕМ.ПОЧВИ ПРИ НОРМ.У-ВИЯ  НА ОТВАЛ</t>
  </si>
  <si>
    <t>м3</t>
  </si>
  <si>
    <t>Изкоп с ширина 0.60 - 1.20 м, ръчно и дълбочина 0,00 - 2,00м в укрепени земни почви</t>
  </si>
  <si>
    <t>Пясъчна подложка под и около тръбите</t>
  </si>
  <si>
    <t>Засипване с баластра с уплътняване на пластове</t>
  </si>
  <si>
    <t>Натоварване и извозване на излишни земни маси</t>
  </si>
  <si>
    <t>Доставка и полагане в готов изкоп тръба в.РЕ 160</t>
  </si>
  <si>
    <t>м</t>
  </si>
  <si>
    <t>ИЗПИТВАНЕ КАНАЛИЗАЦИЯ</t>
  </si>
  <si>
    <t>Площадкова ревизионна шахта DN400 с дълбочина до 2 м.</t>
  </si>
  <si>
    <t>СМР по направата на зауствания на новата канализация към съществувашата</t>
  </si>
  <si>
    <t>Доставка и монтаж на нов двуставен дъждоприемен отток</t>
  </si>
  <si>
    <t>Повдигане или сваляне на капак на канализационна РШ - включително: изкоп, разбиване на бетон, доставка и монтаж на нов чугунен капак, изливане на нов бетон на определената кота със замонолитване на чугунения капак.</t>
  </si>
  <si>
    <t xml:space="preserve">Повдигане или сваляне на решетка на дъждоприемен отток. - включително: изкоп, разбиване на бетон, изливане на нов бетон на определената кота със замонолитване на дъждоприемният отток. </t>
  </si>
  <si>
    <t>Доставка и полагане в готов изкоп тръба PE-HD 25</t>
  </si>
  <si>
    <t>Изпитване под хидравлично налягане водопровод</t>
  </si>
  <si>
    <t>Промиване на водопроводи</t>
  </si>
  <si>
    <t>Доставка и монтаж водовземна скоба ф80/3/4''</t>
  </si>
  <si>
    <t>Доставка и монтаж тротоарен спирателен кран 3/4''</t>
  </si>
  <si>
    <t>Доставка и монтаж преход PE-HD-PP ф25</t>
  </si>
  <si>
    <t>Доставка и монтаж ПВР ф25</t>
  </si>
  <si>
    <t>Доставка и монтаж спирателен кран 3/4''</t>
  </si>
  <si>
    <t>Доставка и монтаж мрежест филтър 3/4''</t>
  </si>
  <si>
    <t>Доставка и монтаж водомер 3/4''</t>
  </si>
  <si>
    <t>Доставка и монтаж възвратна клапа 3/4''</t>
  </si>
  <si>
    <t>Доставка и монтаж спирателен кран с изпразнител 3/4''</t>
  </si>
  <si>
    <t>СМР по направата на водомерна шахта по детайл</t>
  </si>
  <si>
    <t>Повдигане или сваляне на охранителна гарнитура на спирателен кран – включително: изкоп, разбиване на бетон, изливане на нов бетон на определената кота със замонолитване на охранителното гърне.</t>
  </si>
  <si>
    <t>ЗАСИПВАНЕ ТЕСНИ ИЗКОПИ БЕЗ ТРАМБОВАНЕ</t>
  </si>
  <si>
    <t>РАЗРИВАНЕ С БУЛДОЗЕР ИЛИ ЗАСИПВАНЕ ИЗКОПИ С ПРОБЕГ ДО 40М ПРИ НОРМ.УСЛОВИЯ</t>
  </si>
  <si>
    <t>Дъждовален апарат R=1.2м 360гр</t>
  </si>
  <si>
    <t>Дъждовален апарат R=1.2м 180гр</t>
  </si>
  <si>
    <t>Дъждовален апарат R=1.2м 90гр</t>
  </si>
  <si>
    <t>Дъждовален апарат R=1.5м 360гр</t>
  </si>
  <si>
    <t>Дъждовален апарат R=1.5м 180гр</t>
  </si>
  <si>
    <t>Дъждовален апарат R=1.5м 90гр</t>
  </si>
  <si>
    <t>Дъждовален апарат R=1.8м 360гр</t>
  </si>
  <si>
    <t>Дъждовален апарат R=1.8м 180гр</t>
  </si>
  <si>
    <t>Дъждовален апарат R=1.8м 120гр</t>
  </si>
  <si>
    <t>Дъждовален апарат R=1.8м 90гр</t>
  </si>
  <si>
    <t>Дъждовален апарат R=2,1м 360гр</t>
  </si>
  <si>
    <t>Дъждовален апарат R=2,1м 180гр</t>
  </si>
  <si>
    <t>Дъждовален апарат R=2,1м 120гр</t>
  </si>
  <si>
    <t>Дъждовален апарат R=2,1м  90гр</t>
  </si>
  <si>
    <t>Дъждовален апарат R=2,4м  360гр</t>
  </si>
  <si>
    <t>Дъждовален апарат R=2,4м  180гр</t>
  </si>
  <si>
    <t>Дъждовален апарат R=2,4м 120гр</t>
  </si>
  <si>
    <t>Дъждовален апарат R=2,4м 90гр</t>
  </si>
  <si>
    <t>Дъждовален апарат R=2,6м 360гр</t>
  </si>
  <si>
    <t>Дъждовален апарат R=2,6м 180гр</t>
  </si>
  <si>
    <t>Дъждовален апарат R=2,6м 90гр</t>
  </si>
  <si>
    <t>Дъждовален апарат R=2,7м 360гр</t>
  </si>
  <si>
    <t>Дъждовален апарат R=2,7м 180гр</t>
  </si>
  <si>
    <t>Дъждовален апарат R=2,7м 120гр</t>
  </si>
  <si>
    <t>Дъждовален апарат R=2,7м 90гр</t>
  </si>
  <si>
    <t>Дъждовален апарат R=3,0м 180гр</t>
  </si>
  <si>
    <t>Дъждовален апарат R=3,0м 90гр</t>
  </si>
  <si>
    <t>Дъждовален апарат R=3,4м 180гр</t>
  </si>
  <si>
    <t>Дъждовален апарат R=3,4м 90гр</t>
  </si>
  <si>
    <t>Разпределителна шахта за капково и дъждовно напояване</t>
  </si>
  <si>
    <t>Разпределителна шахта за капково напояване</t>
  </si>
  <si>
    <t>Доставка и монтаж маркучи ф16/30cm/2l/h за капково напояване</t>
  </si>
  <si>
    <t>Доставка и монтаж полипропиленови  тръби на ф 25 мм</t>
  </si>
  <si>
    <t>КОЛИЧЕСТВЕНА СМЕТКА</t>
  </si>
  <si>
    <t>Доставка и монтаж полипропиленови  тръби на ф 32мм</t>
  </si>
  <si>
    <t>Доставка и монтаж полипропиленови  тръби на ф 50мм</t>
  </si>
  <si>
    <t>Доставка и монтаж полипропиленови  тръби на ф 63мм</t>
  </si>
  <si>
    <t>Доставка и монтаж полипропиленови  тръби на ф 90мм</t>
  </si>
  <si>
    <t>Доставка и монтаж в съществуваща шахта и съществуващ  тръбен кладенец на тръба   PE-HDф63</t>
  </si>
  <si>
    <t>Доставка и монтаж в съществуваща шахта на тръба   PE-HDф?25</t>
  </si>
  <si>
    <t>Доставка и монтаж буферен съд 60 л.</t>
  </si>
  <si>
    <t>Доставка и монтаж потопяема сондажна помпа с праметри Q=5л/сек, Н=70м, N=7.5kW</t>
  </si>
  <si>
    <t>Измазване и реконструкция на съществуващата шахта, включително подмяна на капака</t>
  </si>
  <si>
    <t>Част Вертикална планировка</t>
  </si>
  <si>
    <t>Изкоп земни почви ръчен</t>
  </si>
  <si>
    <t>Бетонови декоративни плочи 80/20/6</t>
  </si>
  <si>
    <t>м2</t>
  </si>
  <si>
    <t>Бетонови павета на тревна фуга 20/20/8</t>
  </si>
  <si>
    <t>Доставка и палагане на бетон В35</t>
  </si>
  <si>
    <t>Доставка и палагане на бетон В12,5</t>
  </si>
  <si>
    <t>Подложка от едрозърнест пясък</t>
  </si>
  <si>
    <t>Несортиран трошен камък фракция 0-40 mm с модул Е=250 Mpa</t>
  </si>
  <si>
    <t>Баластра фракция 15-40 mm</t>
  </si>
  <si>
    <t>Каучукова саморазливна настилка с двуслойно полагане 7.5 см.</t>
  </si>
  <si>
    <t>Каучукова саморазливна настилка с двуслойно полагане 4,8 см.</t>
  </si>
  <si>
    <t>Полиетиленово фолио H = 0.100 мм</t>
  </si>
  <si>
    <t>ИЗРАБОТКА И МОНТАЖ АРМИРОВКА - ОБ. И СР.СЛОЖНОСТ 6 12ММ ОТ А1 И А2</t>
  </si>
  <si>
    <t>кг</t>
  </si>
  <si>
    <t>Доставка и монтаж на канални модули</t>
  </si>
  <si>
    <t>Доставка и монтаж на ревизионен модул</t>
  </si>
  <si>
    <t>Демонтаж на плочници и тротоари</t>
  </si>
  <si>
    <t>Доставка на улично осветително тяло с LED осветление 54W, IP66</t>
  </si>
  <si>
    <t>Доставка на улично осветително тяло с LED осветление 40W, IP66</t>
  </si>
  <si>
    <t>Монтаж на улични осветителни тела</t>
  </si>
  <si>
    <t>Доставка на парков стълб с осветително тяло с LED осветител 40W, IP66 с отражател</t>
  </si>
  <si>
    <t>Доставка стълб стомано-тръбен стълб за един осветител H=9,1m</t>
  </si>
  <si>
    <t>Доставка стълб стомано-тръбен стълб за два осветителя H=9,1m</t>
  </si>
  <si>
    <t>Направа на фундамент за стълб за улично осветление 1000/800/800</t>
  </si>
  <si>
    <t>Направа на фундамент за парков стълб 900/500/400</t>
  </si>
  <si>
    <t>Изправяне на същите и монтаж върху готов фундамент</t>
  </si>
  <si>
    <t>Доставка на табло за монтаж в кухина на полигонален стълб  с 1 брой стопяем предпазител, тип ЕКМ 1271</t>
  </si>
  <si>
    <t>Също, но на табло за монтаж в кухина на полигонален стълб  с 2 броя стопяеми предпазители, тип ЕКМ 2020</t>
  </si>
  <si>
    <t>Вкарване краищата на кабел в стълб</t>
  </si>
  <si>
    <t>Доставка на заземителен кол от ъглово горещопоцинковано Fe 63/63/6 mm,L=2 m</t>
  </si>
  <si>
    <t>Набиване същия</t>
  </si>
  <si>
    <t>Направа заземление на стълб</t>
  </si>
  <si>
    <t>Измерване заземлението на точка от защитно заземление</t>
  </si>
  <si>
    <t>Доставка и монтаж на кабелни марки</t>
  </si>
  <si>
    <t>Трасиране на кабелна линия в равнинен терен</t>
  </si>
  <si>
    <t>Направа на изкоп с размери 600/900mm с обратно засипване</t>
  </si>
  <si>
    <t>Доставка на кабел  САВТ 5х50mm2</t>
  </si>
  <si>
    <t>Изтегляне на същия в защитни PVC тръби ф110</t>
  </si>
  <si>
    <t>Изтегляне на същия свободно</t>
  </si>
  <si>
    <t>Доставка на кабел  САВТ 5х25mm2</t>
  </si>
  <si>
    <t>Цена без ДДС</t>
  </si>
  <si>
    <t>Обща стойност без ДДС</t>
  </si>
  <si>
    <t>Изтегляне на същия в защитни PVC тръби ф90</t>
  </si>
  <si>
    <t>Изтегляне на същия в защитни PVC тръби ф110, част от тръбна мрежа</t>
  </si>
  <si>
    <t>Доставка на кабел  САВТ 5х16mm2</t>
  </si>
  <si>
    <t>Доставка на кабел ПВВ 3x2,5mm2</t>
  </si>
  <si>
    <t>Изтегляне на проводник до 2,5mm2 в стълб</t>
  </si>
  <si>
    <t>Изпитване на кабел НН с мегер</t>
  </si>
  <si>
    <t>Сфазиране на кабел НН</t>
  </si>
  <si>
    <t>Направа суха разделка на кабел до 16mm2</t>
  </si>
  <si>
    <t>Направа суха разделка на кабел до 25mm2</t>
  </si>
  <si>
    <t>Направа суха разделка на кабел до 50mm2</t>
  </si>
  <si>
    <t>Свързване на проводник със съоръжение до 16mm2</t>
  </si>
  <si>
    <t>Свързване на проводник със съоръжение до 25mm2</t>
  </si>
  <si>
    <t>Свързване на проводник със съоръжение до 50mm2</t>
  </si>
  <si>
    <t xml:space="preserve">Монтаж на кабелни разпределителни касетки за улично осветление КУО </t>
  </si>
  <si>
    <t>Монтаж на табло Тсондаж - по приложена схема - с две врати</t>
  </si>
  <si>
    <t>Монтаж на табло Тсцена - по приложена схема - с две врати</t>
  </si>
  <si>
    <t>Окончателна корекция на поцинковани повърхности на стълбове и рогатки</t>
  </si>
  <si>
    <t>Доставка и полагане на защитни PVC тръби ф90 в готов изкоп</t>
  </si>
  <si>
    <t>Доставка и полагане на защитни PVC тръби ф110 в готов изкоп</t>
  </si>
  <si>
    <t>Машини и съоръжения</t>
  </si>
  <si>
    <t>Доставка на кабелни разпределителни касетки за улично осветление КУО - по приложени схеми</t>
  </si>
  <si>
    <t>Доставка на табло Тсондаж - по приложена схема - с две врати</t>
  </si>
  <si>
    <t>Доставка на табло Тсцена - по приложена схема - с две врати</t>
  </si>
  <si>
    <t>Направа на изкоп със зариване 1,2/0,8м - ръчно</t>
  </si>
  <si>
    <t>Направа на бетонов кожух на тръбна кабелна канална мрежа - бетон Б15</t>
  </si>
  <si>
    <t>Подготовка подложка за полагане пластмасови тръби в изкоп и покриване с лента</t>
  </si>
  <si>
    <t>Доставка и полагане на защитни PVC тръби ф160 в готов изкоп</t>
  </si>
  <si>
    <t>Направа на бетонова кабелна шахта с капаци с размери 1200/1200/1400mm</t>
  </si>
  <si>
    <t>Направа на бетонова кабелна шахта с капаци с размери 1500/900/1200mm</t>
  </si>
  <si>
    <t>Демонтаж на метален стълб за улично осветление с рогатка и лампа</t>
  </si>
  <si>
    <t>Доставка на защитни PVC тръби ф200</t>
  </si>
  <si>
    <t>Цепене и бандажиране на защитни PVC тръби ф200</t>
  </si>
  <si>
    <t>Направа на бетонов кожух - бетон Б15</t>
  </si>
  <si>
    <t>Част Архитектура</t>
  </si>
  <si>
    <t>Доставка и монтаж на пейка</t>
  </si>
  <si>
    <t>Доставка и монтаж на кошчета за отпадъци</t>
  </si>
  <si>
    <t>Доставка и монтаж на дървени седалки</t>
  </si>
  <si>
    <t>Велопаркинги</t>
  </si>
  <si>
    <t>НАПРАВА И МОНТАЖ НА МЕТАЛЕН ПАРАПЕТ</t>
  </si>
  <si>
    <t>Облицовка парапет и къртене на бучарда</t>
  </si>
  <si>
    <t>Комбинирано детско съоръжение от 3-12 години</t>
  </si>
  <si>
    <t>Комбинирано детско съоръжение от 1-6 години</t>
  </si>
  <si>
    <t>Люлка - везна</t>
  </si>
  <si>
    <t>Люлка</t>
  </si>
  <si>
    <t>Двойна люлка</t>
  </si>
  <si>
    <t>Люка клатушка</t>
  </si>
  <si>
    <t>Пясъчник</t>
  </si>
  <si>
    <t>Фитнес уред 1</t>
  </si>
  <si>
    <t>Фитнес уред 2 и 3</t>
  </si>
  <si>
    <t>Фитнес уред 5</t>
  </si>
  <si>
    <t>Фитнес уред 6</t>
  </si>
  <si>
    <t>Фитнес уред 7</t>
  </si>
  <si>
    <t>Боксова круша 4</t>
  </si>
  <si>
    <t>Комбиниран фитнес уред 8</t>
  </si>
  <si>
    <t>Скулптурни композиции</t>
  </si>
  <si>
    <t>Ограда от телена мрежа</t>
  </si>
  <si>
    <t>Ограда за детска площадка</t>
  </si>
  <si>
    <t>Покритие от битумни керемиди</t>
  </si>
  <si>
    <t>Част Конструктивна</t>
  </si>
  <si>
    <t>ОСНОВА ОТ ТРОШЕН КАМЪК С ПОДБРАНА ЗЪРНОМЕТРИЯ (МИНЕРАЛБЕТОН)</t>
  </si>
  <si>
    <t>Доставка и полагане на геомрежа</t>
  </si>
  <si>
    <t>УПЛЪТНЯВАНЕ ЗЕМНИ МАСИ С ТРАМБОВКА ПЛАСТ 20СМ</t>
  </si>
  <si>
    <t>ПРАВОЪГЪЛНИ ГАБИОНИ ОТ ПОЦИНКОВАНА МРЕЖА С РА3М G150/200/100</t>
  </si>
  <si>
    <t>ПРАВОЪГЪЛНИ ГАБИОНИ ОТ ПОЦИНКОВАНА МРЕЖА С РА3М G50/200/50</t>
  </si>
  <si>
    <t>ПРАВОЪГЪЛНИ ГАБИОНИ ОТ ПОЦИНКОВАНА МРЕЖА С РА3М NG150/200/100</t>
  </si>
  <si>
    <t>ПРАВОЪГЪЛНИ ГАБИОНИ ОТ ПОЦИНКОВАНА МРЕЖА С РА3М NG50/100/50</t>
  </si>
  <si>
    <t>ПРАВОЪГЪЛНИ ГАБИОНИ ОТ ПОЦИНКОВАНА МРЕЖА С РА3М G150/150/100</t>
  </si>
  <si>
    <t>ПРАВОЪГЪЛНИ ГАБИОНИ ОТ ПОЦИНКОВАНА МРЕЖА С РА3М NG150/180/100</t>
  </si>
  <si>
    <t>ПРАВОЪГЪЛНИ ГАБИОНИ ОТ ПОЦИНКОВАНА МРЕЖА С РА3М G50/150/100</t>
  </si>
  <si>
    <t>ПРАВОЪГЪЛНИ ГАБИОНИ ОТ ПОЦИНКОВАНА МРЕЖА С РА3М G50/100/50</t>
  </si>
  <si>
    <t>ПРАВОЪГЪЛНИ ГАБИОНИ ОТ ПОЦИНКОВАНА МРЕЖА С РА3М NG50/200/50</t>
  </si>
  <si>
    <t>ПРАВОЪГЪЛНИ ГАБИОНИ ОТ ПОЦИНКОВАНА МРЕЖА С РА3М G50/150/50</t>
  </si>
  <si>
    <t>ПРАВОЪГЪЛНИ ГАБИОНИ ОТ ПОЦИНКОВАНА МРЕЖА С РА3М NG50/180/50</t>
  </si>
  <si>
    <t>Обратно засипване зад стената с материла съгласно проект уплътняване на пластове</t>
  </si>
  <si>
    <t>Доставка и палагане  на подложен бетон В15</t>
  </si>
  <si>
    <t>КОФРАЖ ЗА ОСНОВА И СТЕНА СЪС СЛОЖНА ФОРМА</t>
  </si>
  <si>
    <t xml:space="preserve">ИЗРАБОТКА И МОНТАЖ АРМИРОВКА - ОБ. И СР.СЛОЖНОСТ 6ДО12ММ ОТ А3                 </t>
  </si>
  <si>
    <t>Доставка и полагане на бетон В30 за основа и стена</t>
  </si>
  <si>
    <t>ДОСТАВКА И МОНТАЖ НА ОТВОДНИТЕЛНИ ТРЪБИ /БАРБАКАНИ/  Ф110, ДЪЛГИ 60СМ</t>
  </si>
  <si>
    <t>Пoлагане на рулонна хидроизолация и XPS 4см</t>
  </si>
  <si>
    <t>Доставка и монтаж на дренажна тръба РР ф160 перфорирана</t>
  </si>
  <si>
    <t>Почистване на строителната площ, съгл. ТС2014</t>
  </si>
  <si>
    <t>Разваляне на паважна и калдаръмена настилка със запазване на паветата, вкл. натоварване, транспорт, разтоварване на депо и оформянето му, съгл.ТС2014</t>
  </si>
  <si>
    <t>Разваляне на основата на настилката, вкл. натоварване, транспорт, разтоварване на депо и оформянето му, съгл.ТС2014</t>
  </si>
  <si>
    <t>Разваляне на тротоари от плочки, асфалт и бетон, вкл. натоварване, транспорт, разтоварване на депо и оформянето му, съгл.ТС2014</t>
  </si>
  <si>
    <t>Разваляне на бордюри и пътни ивици, вкл. натоварване, транспорт, разтоварване на депо и оформянето му, съгл.ТС2014</t>
  </si>
  <si>
    <t>Премахване на огради и парапети, вкл. натоварване, транспорт, разтоварване на депо и оформянето му, съгл. ТС2014</t>
  </si>
  <si>
    <t>Премахване на пътни знаци и табели, вкл. натоварване, транспорт, разтоварване на депо и оформянето му, съгл. ТС2014</t>
  </si>
  <si>
    <t>Изкоп за път на неподходящ материал в земни почви, вкл. натоварване, транспорт, разтоварване на депо и оформянето му, съгл. ТС2014</t>
  </si>
  <si>
    <t>Насип за път от подходящ материал, вкл. транспорт, доставка, полагане и уплътняване, съгл. ТС2014</t>
  </si>
  <si>
    <t>Трошен камък с подбрана зърнометрия (15-40) за дренажен пласт на директно трасе и паркинги с дебелина 15 см, вкл. транспорт, доставка, полагане и уплътняване</t>
  </si>
  <si>
    <t>Трошен камък с непрекъсната зърнометрия (0-40) за основа на директно трасе с дебелина 30 см, вкл. транспорт, доставка, полагане и уплътняване</t>
  </si>
  <si>
    <t>Трошен камък с непрекъсната зърнометрия (0-40) за основа на тротоари и паркинги с дебелина 30 см, вкл. транспорт, доставка, полагане и уплътняване</t>
  </si>
  <si>
    <t>тона</t>
  </si>
  <si>
    <t>Неплътен асфалтобетон 0/16 за биндер на директно трасе с дебелина 4 см, вкл. транспорт, доставка, полагане и уплътняване, съгл. ТС 2014 и БДС EN 13108-1:2006 +NA:2009</t>
  </si>
  <si>
    <t>Плътен асфалтобетон тип А за износващ пласт на директно трасе с дебелина 4 см, вкл. транспорт, доставка, полагане и уплътняване, съгл. ТС и БДС EN 13108-1:2006 +NA:2009</t>
  </si>
  <si>
    <t>Първи битумен разлив за връзка, съгл. ТС2014</t>
  </si>
  <si>
    <t>Втори битумен разлив, съгл. ТС2014</t>
  </si>
  <si>
    <t>Бетонови бордюри 18/35/50 см, вкл. транспорт, доставка, полагане и всички присъщи разходи, съгл. ТС2014 и БДС EN 1340:2005</t>
  </si>
  <si>
    <t>Бетонови бордюри 18/35/50 см - понижени, вкл. транспорт, доставка, полагане и всички присъщи разходи, съгл. ТС2014 и БДС EN 1340:2005</t>
  </si>
  <si>
    <t>Тротоари от бетонови плочи 30/20/6 см върху пясъчно легло 5 см, вкл. транспорт, доставка, полагане и всички присъщи разходи, съгл. ТС2014 и БДС EN 1342:2005</t>
  </si>
  <si>
    <t>Тротоарен решетъчен парапет с височина 110 см, вкл. транспорт, доставка, монтаж, укрепване и всички присъщи разходи, съгл. чертежите и ТС2014</t>
  </si>
  <si>
    <t>Стандартни рефлекторни пътни знаци, вкл. транспорт, доставка, монтаж и всички присъщи разходи, съгл. чертежите и ТС2014</t>
  </si>
  <si>
    <t>Индивидуални рефлекторни пътни знаци, вкл. транспорт, доставка, монтаж и всички присъщи разходи, съгл. чертежите и ТС2014</t>
  </si>
  <si>
    <t>Железни стълбове с дължина до 3 м, вкл. транспорт, доставка, укрепване и всички присъщи разходи, съгл. чертежите и ТС2014</t>
  </si>
  <si>
    <t>Пътна маркировка от бяла боя със светлоотразителни перли, вкл. транспорт, доставка, полагане и всички присъщи разходи, съгл. чертежите и ТС2014</t>
  </si>
  <si>
    <t>Фаза:</t>
  </si>
  <si>
    <t>Работен проект</t>
  </si>
  <si>
    <t>ДДС 20%</t>
  </si>
  <si>
    <t xml:space="preserve">Общо с ДДС </t>
  </si>
  <si>
    <t>Част:</t>
  </si>
  <si>
    <t>Вертикална планировка</t>
  </si>
  <si>
    <t>Електротехническа</t>
  </si>
  <si>
    <t>Архитектура</t>
  </si>
  <si>
    <t>Конструктивна</t>
  </si>
  <si>
    <t>Част Паркоустройство</t>
  </si>
  <si>
    <t>Отсичане на дървета изавозване дървесината/предвидени за премахване съгл. фитосанитарна оценка/</t>
  </si>
  <si>
    <t>Изваждане на дънери/фрезоване</t>
  </si>
  <si>
    <t>Изкореняване на храсти</t>
  </si>
  <si>
    <t>ПОДРАВНЯВАНЕ ПЛОЩИ С ДЪЛГОБА3ИСЕН ПОДРАВНИТЕЛ НА НЕОБРАБОТЕНА ПОЧВА- I МИНАВАНЕ</t>
  </si>
  <si>
    <t>НАСИПИ С ХУМУСНА ПОЧВА И ВАЛИРАНЕ НА ПЛАСТОВЕ ПРЕЗ 10см.</t>
  </si>
  <si>
    <t>ДОСТАВКА И НАСТИЛАНЕ НА ПЛОЩИТЕ С ДЪРВЕСЕН ЧИПС</t>
  </si>
  <si>
    <t>ЗАТРЕВЯВАНЕ (с тревна смеска за смесени терени с норма съгласно инструкциите на производителя, зариване на тревното семе, торене и валиране)</t>
  </si>
  <si>
    <t>Изграждане на гнезда за дървета(съгласно приложен детайл с включен бетонов пояс, противокоренова мембрана и дренажна тръба за напояване)</t>
  </si>
  <si>
    <t>ЗАСАЖДАНЕ НА ДЪРВЕТА/включително укрепване с колове по детайл/</t>
  </si>
  <si>
    <t>ЗАСАЖДАНЕ НА контейнерна растителност</t>
  </si>
  <si>
    <t>ЗАСАЖДАНЕ НА ЦВЕТЯ</t>
  </si>
  <si>
    <t>Широколистни дървета</t>
  </si>
  <si>
    <t>ДОСТАВКА НА Catalpa bignonioides</t>
  </si>
  <si>
    <t>ДОСТАВКА НА Cercis siliquastrum</t>
  </si>
  <si>
    <t>ДОСТАВКА НА Celtis australis</t>
  </si>
  <si>
    <t>ДОСТАВКА НА Fraxinus excelsior 12/14</t>
  </si>
  <si>
    <t>ДОСТАВКА НА Sophora japonica 12/14</t>
  </si>
  <si>
    <t>ДОСТАВКА НА Cornus florida ''Rubra''</t>
  </si>
  <si>
    <t>ДОСТАВКА НА Cotinus coggygria ''Atropurporea''</t>
  </si>
  <si>
    <t>ДОСТАВКА НА Liquidambar stiraciflua</t>
  </si>
  <si>
    <t>ДОСТАВКА НА Quercus robur ''Fastigiata''</t>
  </si>
  <si>
    <t>ДОСТАВКА НА Rhus tiphina ''Laciniata''</t>
  </si>
  <si>
    <t>ДОСТАВКА НА Salix babilonica</t>
  </si>
  <si>
    <t>ДОСТАВКА НА Salix alba</t>
  </si>
  <si>
    <t>ДОСТАВКА НА Abies pinsapo ''Glauca''</t>
  </si>
  <si>
    <t>ДОСТАВКА НА Thuja occ. Woodwardii</t>
  </si>
  <si>
    <t>ДОСТАВКА НА Thuja occ. brabant</t>
  </si>
  <si>
    <t xml:space="preserve">ДОСТАВКА НА ИГЛОЛИСТНИ ХРАСТИ Juniperus hor.Andora Compacta 5бр./кв.м.   </t>
  </si>
  <si>
    <t>ДОСТАВКА НА ИГЛОЛИСТНИ ХРАСТИ Juniperus squamata ''Blue Star''  5бр./кв.м.</t>
  </si>
  <si>
    <t xml:space="preserve">ДОСТАВКА НА ИГЛОЛИСТНИ ХРАСТИ Juniperus media''Old gold''  3бр./кв.м.  </t>
  </si>
  <si>
    <t>ДОСТАВКА НА ИГЛОЛИСТНИ ХРАСТИ Juniperus horizontalis ''Рlumosa'' - 5бр./кв.м.</t>
  </si>
  <si>
    <t>ДОСТАВКА НА ИГЛОЛИСТНИ ХРАСТИ Juniperus squamata ''Mayeri'' 3бр./кв.м.</t>
  </si>
  <si>
    <t>ДОСТАВКА НА ИГЛОЛИСТНИ ХРАСТИ Juniperus horizontalis ''Glauca''  7бр./кв.м.</t>
  </si>
  <si>
    <t xml:space="preserve">ДОСТАВКА НА ШИРОКОЛИСТНИ ХРАСТИ Azalea japonica  5бр./кв.м.   </t>
  </si>
  <si>
    <t xml:space="preserve">ДОСТАВКА НА ШИРОКОЛИСТНИ ХРАСТИ Azalea mollis  3бр./кв.м. </t>
  </si>
  <si>
    <t xml:space="preserve">ДОСТАВКА НА ШИРОКОЛИСТНИ ХРАСТИ Hydrangea macrophylla   5бр./кв.м.    </t>
  </si>
  <si>
    <t>ДОСТАВКА НА ШИРОКОЛИСТНИ ХРАСТИ Spiraea jp.Golden Princess  5бр./кв.м.</t>
  </si>
  <si>
    <t>ДОСТАВКА НА ШИРОКОЛИСТНИ ХРАСТИ Spiraea japonica ''Little Princess''  5бр./кв.м.</t>
  </si>
  <si>
    <t xml:space="preserve">ДОСТАВКА НА ШИРОКОЛИСТНИ ХРАСТИ Spiraea japonica  ''Dart's red''   5бр./кв.м.  </t>
  </si>
  <si>
    <t xml:space="preserve">ДОСТАВКА НА ШИРОКОЛИСТНИ ХРАСТИ Berberis thunbergii ''Atropurpurea nana''  7бр./кв.м. </t>
  </si>
  <si>
    <t>ДОСТАВКА НА ШИРОКОЛИСТНИ ХРАСТИ Berberis thunbergii ''Atropurpurea ''  5бр./кв.м</t>
  </si>
  <si>
    <t>ДОСТАВКА НА ШИРОКОЛИСТНИ ХРАСТИ Berberis thunbergii ''Maria''   5бр./кв.м.</t>
  </si>
  <si>
    <t>ДОСТАВКА НА ШИРОКОЛИСТНИ ХРАСТИ Euonymus fortunei emerald'n gold   9бр./кв.м</t>
  </si>
  <si>
    <t>ДОСТАВКА НА ШИРОКОЛИСТНИ ХРАСТИ Euonymus jap.''Aurea alone''  5бр./кв.м.</t>
  </si>
  <si>
    <t>ДОСТАВКА НА ШИРОКОЛИСТНИ ХРАСТИ Euonymus japonicus  5бр./кв.м.</t>
  </si>
  <si>
    <t>ДОСТАВКА НА ШИРОКОЛИСТНИ ХРАСТИ Laurocerassus officinalis  1бр./кв.м.</t>
  </si>
  <si>
    <t>ДОСТАВКА НА ШИРОКОЛИСТНИ ХРАСТИ Yucca gloriosa 3бр/кв.м.</t>
  </si>
  <si>
    <t>ДОСТАВКА НА ШИРОКОЛИСТНИ ХРАСТИ Rosa floribunda   5бр./кв.м.</t>
  </si>
  <si>
    <t>ДОСТАВКА НА ШИРОКОЛИСТНИ ХРАСТИ Cotoneaster horizontalis  5бр./кв.м.</t>
  </si>
  <si>
    <t>ДОСТАВКА НА ШИРОКОЛИСТНИ ХРАСТИ Cotoneaster dammeri   5бр./кв.м.</t>
  </si>
  <si>
    <t>ДОСТАВКА НА ШИРОКОЛИСТНИ ХРАСТИ Physocarpus opulifolius ''Diablo'' 4бр./кв.м.</t>
  </si>
  <si>
    <t>ДОСТАВКА НА ШИРОКОЛИСТНИ ХРАСТИ Spiraea arguta  5бр./кв.м.</t>
  </si>
  <si>
    <t>ДОСТАВКА НА ШИРОКОЛИСТНИ ХРАСТИ Ligustrum ovalifolium  7бр./кв.м.</t>
  </si>
  <si>
    <t>ДОСТАВКА НА ШИРОКОЛИСТНИ ХРАСТИ Spiraea japonica ''Shirobana'' 5бр./кв.м.</t>
  </si>
  <si>
    <t>ДОСТАВКА НА ШИРОКОЛИСТНИ ХРАСТИ Buxus sempervirens 'suffruticosa'  10бр./кв.м.</t>
  </si>
  <si>
    <t>ДОСТАВКА НА ТРЕВИСТИ МНОГОГОДИШНИ Festuca glauca 12бр./кв.м.</t>
  </si>
  <si>
    <t>ДОСТАВКА НА ТРЕВИСТИ МНОГОГОДИШНИ Cortaderia selloana ''rosea'' 3бр./кв.м.</t>
  </si>
  <si>
    <t>ДОСТАВКА НА ТРЕВИСТИ МНОГОГОДИШНИ Pennisetum Black Moudry 4бр./кв.м.</t>
  </si>
  <si>
    <t xml:space="preserve">ДОСТАВКА НА ТРЕВИСТИ МНОГОГОДИШНИ Pennisetum alopecuroides ''Hameln''  5бр./кв.м. </t>
  </si>
  <si>
    <t>ДОСТАВКА НА ТРЕВИСТИ МНОГОГОДИШНИ Pennisetum setaceum Rubrum  4бр./кв.м.</t>
  </si>
  <si>
    <t>ДОСТАВКА НА ТРЕВИСТИ МНОГОГОДИШНИ Miscanthus sinensis zebrinus 4бр./кв.м.</t>
  </si>
  <si>
    <t>ДОСТАВКА НА ТРЕВИСТИ МНОГОГОДИШНИ Muhlenbergia capillaris   4бр/кв.м.</t>
  </si>
  <si>
    <t>ДОСТАВКА НА ТРЕВИСТИ МНОГОГОДИШНИ Lupinus Polyphyllus   12бр./кв.м.</t>
  </si>
  <si>
    <t>ДОСТАВКА НА ТРЕВИСТИ МНОГОГОДИШНИ Aquilegia vulgaris  12бр./кв.м.</t>
  </si>
  <si>
    <t>ДОСТАВКА НА ТРЕВИСТИ МНОГОГОДИШНИ Dianthus monspessulanum  12бр./кв.м.</t>
  </si>
  <si>
    <t>ДОСТАВКА на Килимни - ниски до 20/30см.  25бр./кв.м.</t>
  </si>
  <si>
    <t>ДОСТАВКА на Свободно растящи  25бр./кв.м.</t>
  </si>
  <si>
    <t>Паркоустройство</t>
  </si>
  <si>
    <t>ВИДИМИ БЕТОНОВИ БОРДЮРИ 5/25</t>
  </si>
  <si>
    <t>Изработка и монтаж на столчета ф8 / L 49</t>
  </si>
  <si>
    <t>Доставка на парков стълб с осветително тяло с LED осветител 10W, IP66 с отражател</t>
  </si>
  <si>
    <t>Доставка на закладни части за направа на фундамент в съществуващ цветарник за парков осветител H=1m</t>
  </si>
  <si>
    <t>Също, но на табло за монтаж в кухина на стълб с 3 броя стопяеми предпазители, тип ЕКМ 2050</t>
  </si>
  <si>
    <t>Доставка на кабел ПВВ 3x6mm2</t>
  </si>
  <si>
    <t>Изтегляне на същия в защитни PVC тръби ф40</t>
  </si>
  <si>
    <t>Доставка и полагане на защитни PVC тръби ф40 в готов изкоп</t>
  </si>
  <si>
    <t>Болдъри за катерене включително основа</t>
  </si>
  <si>
    <t>Доставка и полагане на бетон В25 за фундамент</t>
  </si>
  <si>
    <t>Доставка и монтаж на бетонови блокчета 25/50/10</t>
  </si>
  <si>
    <t>ДОСТАВКА И МОНТАЖ НА ЗАКЛАДНИ ЧАСТИ СТОМАНА S275JR</t>
  </si>
  <si>
    <t>ДАСТАВКА И МОНТАЖ НА ПОЦИНКВАНИ ШПИЛКИ М12Х230+2г+2ш</t>
  </si>
  <si>
    <t>ДАСТАВКА И МОНТАЖ НА ПОЦИНКВАНИ ШПИЛКИ М12Х440+2г+2ш</t>
  </si>
  <si>
    <t>ДАСТАВКА И МОНТАЖ НА ПОЦИНКВАНИ ШПИЛКИ М12Х540+2г+2ш</t>
  </si>
  <si>
    <t>Доставка и монтаж на хидрофобен шперплат за под 2,10см</t>
  </si>
  <si>
    <t>Сцена-подиум на открито дърв.матерал</t>
  </si>
  <si>
    <t>ДОСТАВКА И МОНТАЖ НА СКРЕПИТЕЛНИ МАТЕРИАЛИ</t>
  </si>
  <si>
    <t>Разваляне на съществуваща асфалтова настилка, вкл. натоварване, транспорт, разтоварване на депо и оформянето му, съгл. ТС2014</t>
  </si>
  <si>
    <t xml:space="preserve">Бетонови бордюри 5/10/100 см , вкл. транспорт, доставка, полагане и всички присъщи разходи, съгл. ТС2014 и БДС EN 1340:2005 </t>
  </si>
  <si>
    <t>Паркинг от бетонови павета 20/20/8 см върху пясъчно легло 5 см, вкл. транспорт, доставка, полагане и всички присъщи разходи, съгл. ТС2014 и БДС EN 1338:2005</t>
  </si>
  <si>
    <t>-</t>
  </si>
  <si>
    <t>% ДСР</t>
  </si>
  <si>
    <t>кр.цена</t>
  </si>
  <si>
    <t>коеф</t>
  </si>
  <si>
    <t>ст-ст.</t>
  </si>
  <si>
    <t>формула</t>
  </si>
  <si>
    <t>N.1</t>
  </si>
  <si>
    <t>МЕХАНИЗАЦИЯ :</t>
  </si>
  <si>
    <t>р.н.</t>
  </si>
  <si>
    <t>ст-ст</t>
  </si>
  <si>
    <t>БУЛДОЗЕР НА ГЪСЕНИЧЕН ТРАКТОР С ХИДР.УПРАВЛ.</t>
  </si>
  <si>
    <t>мсм</t>
  </si>
  <si>
    <t>БАГЕР ЕДНОКОШ.ГЬСЕН.ХОД ХИДРАВЛ.ОБЕМ ЛОПАТА</t>
  </si>
  <si>
    <t>ДОП.РАЗХОДИ:</t>
  </si>
  <si>
    <t>доп.р.механизация (%)</t>
  </si>
  <si>
    <t xml:space="preserve">всичко преки </t>
  </si>
  <si>
    <t>общо допълнителни р-ди</t>
  </si>
  <si>
    <t>начисления (%)</t>
  </si>
  <si>
    <t>Обща цена :</t>
  </si>
  <si>
    <t>N.2</t>
  </si>
  <si>
    <t>ТРУД :</t>
  </si>
  <si>
    <t>Изкопчия 2ст. - I ст.</t>
  </si>
  <si>
    <t>ч.ч.</t>
  </si>
  <si>
    <t>доп.р-ди труд (%)</t>
  </si>
  <si>
    <t>N.3</t>
  </si>
  <si>
    <t>МАТЕРИАЛИ:</t>
  </si>
  <si>
    <t>ПЯСЪК</t>
  </si>
  <si>
    <t>РАБОТНИК - I ст.</t>
  </si>
  <si>
    <t>доп.р.материали (%)</t>
  </si>
  <si>
    <t>N.4</t>
  </si>
  <si>
    <t xml:space="preserve">БАЛАСТРА                                            </t>
  </si>
  <si>
    <t>ВОДА</t>
  </si>
  <si>
    <t>ВАЛЯК САМОХОДЕН СТАТИЧЕН ДО 10Т</t>
  </si>
  <si>
    <t>КОМБИНИРАН БЕГАР</t>
  </si>
  <si>
    <t>РАБОТНИК - II ст.</t>
  </si>
  <si>
    <t>N.5</t>
  </si>
  <si>
    <t>БАГЕР</t>
  </si>
  <si>
    <t>УСЛУГИ :</t>
  </si>
  <si>
    <t>ТРАНСПРОТ НА ЗЕМНИ МАСИ ДО 10КМ</t>
  </si>
  <si>
    <t>доп.р-ди услуги (%)</t>
  </si>
  <si>
    <t>N.6</t>
  </si>
  <si>
    <t>ТРЪБИ ПОЛИЕТИЛЕНОВИ Ф 160 ММ</t>
  </si>
  <si>
    <t>МОНТАЖНИК - I ст.</t>
  </si>
  <si>
    <t>МОНТАЖНИК - II ст.</t>
  </si>
  <si>
    <t>N.7</t>
  </si>
  <si>
    <t>КАНАЛЖДИЯ - I ст.</t>
  </si>
  <si>
    <t>КАНАЛДЖИЯ - I ст.</t>
  </si>
  <si>
    <t>N.8</t>
  </si>
  <si>
    <t xml:space="preserve">ЦИМЕНТ М-450                                        </t>
  </si>
  <si>
    <t xml:space="preserve">ЧАКЪЛ ТРОШЕН                                        </t>
  </si>
  <si>
    <t>РШ DN400 ПО ДЕТАЙЛО</t>
  </si>
  <si>
    <t>КАПАК ЗА РШ DN400</t>
  </si>
  <si>
    <t>РАБОТНИК - III ст.</t>
  </si>
  <si>
    <t>N.9</t>
  </si>
  <si>
    <t>БИЧМЕТА ИГЛОЛИСТНИ</t>
  </si>
  <si>
    <t>ДЪСКИ ИГЛОЛИСТНИ</t>
  </si>
  <si>
    <t>ЦИМЕНТ М 350 /В ТОРБИ/</t>
  </si>
  <si>
    <t>ПИРОНИ</t>
  </si>
  <si>
    <t>ГРЕДИ ШИРОКОЛИСТНИ</t>
  </si>
  <si>
    <t>СТОМАНА БЕТОННА</t>
  </si>
  <si>
    <t>N.10</t>
  </si>
  <si>
    <t xml:space="preserve">ТУХЛИ ЕДИНИЧНИ                                      </t>
  </si>
  <si>
    <t xml:space="preserve">ТРЪБИ БЕТОНОВИ Ф 400 ММ                             </t>
  </si>
  <si>
    <t xml:space="preserve">КОФА ПОЦИНКОВАНА                                    </t>
  </si>
  <si>
    <t xml:space="preserve">РЕШЕТКА ЧУГУНЕНА                                    </t>
  </si>
  <si>
    <t xml:space="preserve">ДЪГИ БЕТОНОВИ Ф 15 СМ                               </t>
  </si>
  <si>
    <t>N.11</t>
  </si>
  <si>
    <t>ЧУГУНЕН КАПАК</t>
  </si>
  <si>
    <t>БЕТОН В15 ПОВДИГАНЕ И ОКОЛО КАПАК</t>
  </si>
  <si>
    <t>ТРОШЕН КАМЪК</t>
  </si>
  <si>
    <t>ВЪЗСТАНОВЯВАНЕ НА НАСТИЛКА</t>
  </si>
  <si>
    <t xml:space="preserve">ТЕЛ КОФРАЖНА                                        </t>
  </si>
  <si>
    <t xml:space="preserve">СТОМАНА ПРОКАТ Ф 6 12 ММ ТИП А I И А II             </t>
  </si>
  <si>
    <t xml:space="preserve">ПИРОНИ СТРОИТЕЛНИ                                   </t>
  </si>
  <si>
    <t>МАСЛО КОФРАЖНО</t>
  </si>
  <si>
    <t xml:space="preserve">СКЕЛЕ ТРЪБНО ВЪТРЕШНО АМОРТ. ЧАСТ                   </t>
  </si>
  <si>
    <t>КОМБИНИРАН БАГЕР</t>
  </si>
  <si>
    <t>ВАЛЯК</t>
  </si>
  <si>
    <t>КЪРТАЧ</t>
  </si>
  <si>
    <t>ИЗКОПЧИЯ - I ст.</t>
  </si>
  <si>
    <t>АРМАТУРИСТ - II ст.</t>
  </si>
  <si>
    <t>АРМАТУРИСТ - III ст.</t>
  </si>
  <si>
    <t>ДЪРВОДЕЛЕЦ - II ст.</t>
  </si>
  <si>
    <t>N.12</t>
  </si>
  <si>
    <t>N.13</t>
  </si>
  <si>
    <t>N.14</t>
  </si>
  <si>
    <t>N.15</t>
  </si>
  <si>
    <t>N.16</t>
  </si>
  <si>
    <t>N.17</t>
  </si>
  <si>
    <t>N.18</t>
  </si>
  <si>
    <t>СПИРТ</t>
  </si>
  <si>
    <t>л.</t>
  </si>
  <si>
    <t>КОНЦИ</t>
  </si>
  <si>
    <t>Тръби полипропилен ф 25 мм</t>
  </si>
  <si>
    <t>АПАРАТ ЗА ЧЕЛНО ЗАВАРЯВАНЕ</t>
  </si>
  <si>
    <t>Ел.агрегат</t>
  </si>
  <si>
    <t>Монтажник 1ст. - I ст.</t>
  </si>
  <si>
    <t>Монтажник 2ст. - I ст.</t>
  </si>
  <si>
    <t>Заварчик 3ст. - I ст.</t>
  </si>
  <si>
    <t>Работник 1ст. - I ст.</t>
  </si>
  <si>
    <t>N.19</t>
  </si>
  <si>
    <t>N.20</t>
  </si>
  <si>
    <t xml:space="preserve">ВАР ХЛОРНА                                          </t>
  </si>
  <si>
    <t>N.21</t>
  </si>
  <si>
    <t>КЪЛЧИЩА</t>
  </si>
  <si>
    <t>БЕЗИР</t>
  </si>
  <si>
    <t>УПЛЪТНИТЕЛИ ГУМЕНИ</t>
  </si>
  <si>
    <t xml:space="preserve"> водовземна скоба ф80/3/4''</t>
  </si>
  <si>
    <t>N.22</t>
  </si>
  <si>
    <t xml:space="preserve">КРАН ТРОТОАРЕН 3/4'' КОМПЛ.С ОХРАНИТЕЛ. ГАРНИТУРА   </t>
  </si>
  <si>
    <t xml:space="preserve">БОЛТОВЕ М-16 С ГАИКИ                                </t>
  </si>
  <si>
    <t>водопроводчик - I ст.</t>
  </si>
  <si>
    <t>водопроводчик - II ст.</t>
  </si>
  <si>
    <t>N.23</t>
  </si>
  <si>
    <t>преход PE-HD-PP ф25</t>
  </si>
  <si>
    <t>N.24</t>
  </si>
  <si>
    <t>ПВР ф25</t>
  </si>
  <si>
    <t>рабоник - I ст.</t>
  </si>
  <si>
    <t>N.25</t>
  </si>
  <si>
    <t>спирателен кран 3/4''</t>
  </si>
  <si>
    <t>N.26</t>
  </si>
  <si>
    <t>филтър 3/4''</t>
  </si>
  <si>
    <t>N.27</t>
  </si>
  <si>
    <t>N.28</t>
  </si>
  <si>
    <t xml:space="preserve">МАСЛО ЦИЛИНДРОВО                                    </t>
  </si>
  <si>
    <t>възвратна клапа 3/4''</t>
  </si>
  <si>
    <t>N.29</t>
  </si>
  <si>
    <t>спирателен кран с изпразнител 3/4''</t>
  </si>
  <si>
    <t>N.30</t>
  </si>
  <si>
    <t>ТЕЛ ГОРЕН</t>
  </si>
  <si>
    <t>БЕТОН М 200 - ФИЛЦОВ</t>
  </si>
  <si>
    <t>РАЗТВОР ЦИМЕНТОВ 1:1.5</t>
  </si>
  <si>
    <t>ПАСТА ГОТОВА</t>
  </si>
  <si>
    <t>ОЦВЕТИТЕЛ</t>
  </si>
  <si>
    <t>ШКУРКА</t>
  </si>
  <si>
    <t>БЕТОН М 150 - ОБИКНОВЕН</t>
  </si>
  <si>
    <t>КАПАК 100/100</t>
  </si>
  <si>
    <t>ДЪРВОДЕЛЕЦ - I ст.</t>
  </si>
  <si>
    <t>БЕТОНДЖИЯ - I ст.</t>
  </si>
  <si>
    <t>N.31</t>
  </si>
  <si>
    <t>N.32</t>
  </si>
  <si>
    <t>N.33</t>
  </si>
  <si>
    <t>N.34</t>
  </si>
  <si>
    <t>N.35</t>
  </si>
  <si>
    <t>N.36</t>
  </si>
  <si>
    <t>N.37</t>
  </si>
  <si>
    <t>N.38</t>
  </si>
  <si>
    <t>N.39</t>
  </si>
  <si>
    <t>N.40</t>
  </si>
  <si>
    <t>N.41</t>
  </si>
  <si>
    <t>N.42</t>
  </si>
  <si>
    <t>N.43</t>
  </si>
  <si>
    <t>N.44</t>
  </si>
  <si>
    <t>N.45</t>
  </si>
  <si>
    <t>N.46</t>
  </si>
  <si>
    <t>N.47</t>
  </si>
  <si>
    <t>N.48</t>
  </si>
  <si>
    <t>N.49</t>
  </si>
  <si>
    <t>N.50</t>
  </si>
  <si>
    <t>N.51</t>
  </si>
  <si>
    <t>N.52</t>
  </si>
  <si>
    <t>N.53</t>
  </si>
  <si>
    <t>N.54</t>
  </si>
  <si>
    <t>N.55</t>
  </si>
  <si>
    <t>N.56</t>
  </si>
  <si>
    <t>N.57</t>
  </si>
  <si>
    <t>N.58</t>
  </si>
  <si>
    <t>N.59</t>
  </si>
  <si>
    <t>N.60</t>
  </si>
  <si>
    <t>N.61</t>
  </si>
  <si>
    <t>N.62</t>
  </si>
  <si>
    <t>N.63</t>
  </si>
  <si>
    <t>N.64</t>
  </si>
  <si>
    <t>N.65</t>
  </si>
  <si>
    <t>N.66</t>
  </si>
  <si>
    <t>N.67</t>
  </si>
  <si>
    <t xml:space="preserve">Маркучи ф16/30cm/2l/h за капково напояване </t>
  </si>
  <si>
    <t>N.68</t>
  </si>
  <si>
    <t>N.69</t>
  </si>
  <si>
    <t>Тръби полиетиленови ф 32 мм</t>
  </si>
  <si>
    <t>N.70</t>
  </si>
  <si>
    <t>Тръби полиетиленови ф 50 мм</t>
  </si>
  <si>
    <t>N.71</t>
  </si>
  <si>
    <t>Тръби полиетиленови ф 63 мм</t>
  </si>
  <si>
    <t>N.72</t>
  </si>
  <si>
    <t>Тръби полиетиленови ф 90 мм</t>
  </si>
  <si>
    <t>N.73</t>
  </si>
  <si>
    <t>N.74</t>
  </si>
  <si>
    <t>N.75</t>
  </si>
  <si>
    <t>N.76</t>
  </si>
  <si>
    <t>буферен съд 60 л.</t>
  </si>
  <si>
    <t>N.77</t>
  </si>
  <si>
    <t>сондажна помпа с праметри Q=5л/сек, Н=70м, N=7.5kW</t>
  </si>
  <si>
    <t>N.78</t>
  </si>
  <si>
    <t>капак за сондажна шахта</t>
  </si>
  <si>
    <t>БЕТОН В20</t>
  </si>
  <si>
    <t>МАЗАЧ - I ст.</t>
  </si>
  <si>
    <t>N.79</t>
  </si>
  <si>
    <t>N.80</t>
  </si>
  <si>
    <t>ИЗКОПЧИЯ - II ст.</t>
  </si>
  <si>
    <t>N.81</t>
  </si>
  <si>
    <t>N.82</t>
  </si>
  <si>
    <t xml:space="preserve">ВАР НЕГАСЕНА                                        </t>
  </si>
  <si>
    <t xml:space="preserve">Бетонови декоративни плочи 80/20/6 </t>
  </si>
  <si>
    <t>БЕТОНОБЬРКАЧКА ПОДВИЖНА ВМЕСТ.СМЕСИТ.БАРАБАН</t>
  </si>
  <si>
    <t>настилкаджия - III ст.</t>
  </si>
  <si>
    <t>настилкаджия - II ст.</t>
  </si>
  <si>
    <t>N.83</t>
  </si>
  <si>
    <t xml:space="preserve">СЕМЕ ТРЕВНО                                         </t>
  </si>
  <si>
    <t xml:space="preserve">Бетонови павета на тревна фуга 20/20/8 </t>
  </si>
  <si>
    <t>БЕТОН В15</t>
  </si>
  <si>
    <t>ГРЕДИ ИГЛОЛИСТНИ</t>
  </si>
  <si>
    <t>Бетонови павета на тревна фуга 20/20/8 - I ст.</t>
  </si>
  <si>
    <t>N.84</t>
  </si>
  <si>
    <t xml:space="preserve">БОРДЮРИ БЕТОНОВИ 15/25                              </t>
  </si>
  <si>
    <t>N.85</t>
  </si>
  <si>
    <t>бетон В35</t>
  </si>
  <si>
    <t>ВИБРАТОР ИГЛЕН ВГРАДЕН ЕЛ.ДВИГАТЕЛ И ПРЕОБРА</t>
  </si>
  <si>
    <t>N.86</t>
  </si>
  <si>
    <t>БЕТОН В12,5</t>
  </si>
  <si>
    <t>N.87</t>
  </si>
  <si>
    <t xml:space="preserve">едрозърнест пясък </t>
  </si>
  <si>
    <t>N.88</t>
  </si>
  <si>
    <t>Несортиран трошен камък фракция 0-40 mm</t>
  </si>
  <si>
    <t>ГРЕИДЕР САМОХОДЕН ДО 75 К.С</t>
  </si>
  <si>
    <t>N.89</t>
  </si>
  <si>
    <t xml:space="preserve">Баластра фракция 15-40 mm </t>
  </si>
  <si>
    <t>N.90</t>
  </si>
  <si>
    <t>Каучукова саморазливна двуслойна</t>
  </si>
  <si>
    <t>грунд от ароматен биндер</t>
  </si>
  <si>
    <t>свързващо вещество между пластовете</t>
  </si>
  <si>
    <t>полагаща машина</t>
  </si>
  <si>
    <t>настилкаджия - I ст.</t>
  </si>
  <si>
    <t>N.91</t>
  </si>
  <si>
    <t>N.92</t>
  </si>
  <si>
    <t>ИЗОЛАТОРДЖИЯ - I ст.</t>
  </si>
  <si>
    <t>N.93</t>
  </si>
  <si>
    <t>КРАН КУЛОВ</t>
  </si>
  <si>
    <t>N.94</t>
  </si>
  <si>
    <t xml:space="preserve"> столчета ф8 / L 49</t>
  </si>
  <si>
    <t>АРМАТУРИСТ - I ст.</t>
  </si>
  <si>
    <t>N.95</t>
  </si>
  <si>
    <t xml:space="preserve">Канален улей полимер бетон </t>
  </si>
  <si>
    <t xml:space="preserve">решетка </t>
  </si>
  <si>
    <t>АВТОКРАН С ТОВАРОПОДЕМНОСТ 4,1-6 ТОНА</t>
  </si>
  <si>
    <t>N.96</t>
  </si>
  <si>
    <t>ревизионен модул - комплект</t>
  </si>
  <si>
    <t>решетка за ревизионен модул</t>
  </si>
  <si>
    <t>N.97</t>
  </si>
  <si>
    <t>Транспорт на стр. отпадъци</t>
  </si>
  <si>
    <t>N.98</t>
  </si>
  <si>
    <t>улично осветително тяло с LED осветление 54W, IP66</t>
  </si>
  <si>
    <t>N.99</t>
  </si>
  <si>
    <t>улично осветително тяло с LED осветление 40W, IP66</t>
  </si>
  <si>
    <t>N.100</t>
  </si>
  <si>
    <t>N.101</t>
  </si>
  <si>
    <t>парков стълб</t>
  </si>
  <si>
    <t>осветително тяло с LED осветител 40W, IP66 с отражател</t>
  </si>
  <si>
    <t>N.102</t>
  </si>
  <si>
    <t>осветително тяло с LED осветител 10W, IP66 с отражател</t>
  </si>
  <si>
    <t>парков стълб за 10W</t>
  </si>
  <si>
    <t>N.103</t>
  </si>
  <si>
    <t>стълб стомано-тръбен H=9,1m</t>
  </si>
  <si>
    <t>N.104</t>
  </si>
  <si>
    <t>стълб стомано-тръбен за два осветителя H=9,1m</t>
  </si>
  <si>
    <t>N.105</t>
  </si>
  <si>
    <t>БЕТОН</t>
  </si>
  <si>
    <t>чакъл</t>
  </si>
  <si>
    <t>ДЪРВОДЕЛЕЦ - III ст.</t>
  </si>
  <si>
    <t>БЕТОНДЖИЯ - II ст.</t>
  </si>
  <si>
    <t>N.106</t>
  </si>
  <si>
    <t>БЕТОНДЖИЯ - III ст.</t>
  </si>
  <si>
    <t>N.107</t>
  </si>
  <si>
    <t xml:space="preserve">Закладни части за направа на фундамент </t>
  </si>
  <si>
    <t>N.108</t>
  </si>
  <si>
    <t>БОЯ БЛАЖНА</t>
  </si>
  <si>
    <t>Изкоп машинен с ширина до 1,2м и дълбочина от 0 до 2м</t>
  </si>
  <si>
    <t>Обратно засипване с чакъл по улица и уплътняване на пластове</t>
  </si>
  <si>
    <t>Обратно засипване  и уплътняване на пластове</t>
  </si>
  <si>
    <t>Извозване на излишната пръст</t>
  </si>
  <si>
    <t>Възстановяване пътна настилка</t>
  </si>
  <si>
    <t>Доставка и монтаж на спирателен кран ф80</t>
  </si>
  <si>
    <t>Доставка и монтаж на спирателен кран ф100</t>
  </si>
  <si>
    <t>Доставка и монтаж на водоземна скоба ф80/1/2"</t>
  </si>
  <si>
    <t>Преход муфа вътрешна резба 32/1"</t>
  </si>
  <si>
    <t>СФ ф110</t>
  </si>
  <si>
    <t>Предфланшов накрайник ф90</t>
  </si>
  <si>
    <t>Предфланшов накрайник ф110</t>
  </si>
  <si>
    <t>ТФ ф100/100</t>
  </si>
  <si>
    <t>НФ ф100/80</t>
  </si>
  <si>
    <t>ПМФ ф80</t>
  </si>
  <si>
    <t>Коляно ф110/30°</t>
  </si>
  <si>
    <t>Направа бетонов блок</t>
  </si>
  <si>
    <t>Изкоп в земни почви с ширина до 1,2м и дълбочина от 0 до 2м</t>
  </si>
  <si>
    <t>Изкоп в земни почви с ширина до 1,2м и дълбочина от 2 до 4м</t>
  </si>
  <si>
    <t>Укрепване и разкрепване на изкоп плътно от 0 до 2 м</t>
  </si>
  <si>
    <t>Укрепване и разкрепване на изкоп плътно от 2 до 4 м</t>
  </si>
  <si>
    <t>Обратно засипване с трамбоване на пластове</t>
  </si>
  <si>
    <t>Пясъчна подложка под канал 0,30х0,10</t>
  </si>
  <si>
    <t>Пясъчна подложка под водопровода 0,20х0,10</t>
  </si>
  <si>
    <t>Доставка и монтаж на PVC тръба ф110, дебелостенна</t>
  </si>
  <si>
    <t>Доставка и монтаж на PVC тръба ф160, дебелостенна</t>
  </si>
  <si>
    <t>Доставка и монтаж на PVC тръба ф400, дебелостенна</t>
  </si>
  <si>
    <t>Достовка и монтаж на кръгла ревизионна шахта от готови елементи с дълбочина до 2м с чугунен капак</t>
  </si>
  <si>
    <t>Достовка и монтаж на кръгла ревизионна шахта от готови елементи с дълбочина до 3м с чугунен капак</t>
  </si>
  <si>
    <t>Доставка и монтаж на ревизионен отвор ф30</t>
  </si>
  <si>
    <t>Доставка и монтаж на разпръсквач "3504-РС" 10см</t>
  </si>
  <si>
    <t>Доставка и монтаж на разпръсквач "1804-РС" 10см</t>
  </si>
  <si>
    <t>Доставка и монтаж на клапан електромагнтен "100-DV 9V" - 1" Ж</t>
  </si>
  <si>
    <t>Доставка и монтаж на контролен модул ТВОS - 4 станции</t>
  </si>
  <si>
    <t>Доставка на полеви предавател - инфраред предаване</t>
  </si>
  <si>
    <t>Доставка и монтаж на регулатор на налягане</t>
  </si>
  <si>
    <t>Доставка и монтаж на сензор за дъжд</t>
  </si>
  <si>
    <t>Доставка и монтаж маркучи за капково напояване - черен</t>
  </si>
  <si>
    <t>Доставка и монтаж на шахта за клапани правоъгълни</t>
  </si>
  <si>
    <t>Доставка и монтаж на обсадна тръба PVC ф110</t>
  </si>
  <si>
    <t>Доставка и монтаж на тръби полиетилен  ф 75 мм PN10 и фитинги</t>
  </si>
  <si>
    <t>Доставка и монтаж на полиетиленови тръби ПЕВП ф110 PN10</t>
  </si>
  <si>
    <t>Доставка и монтаж на тръби полиетилен  ф 63 мм PN10 и фитинги</t>
  </si>
  <si>
    <t>Доставка и монтаж на тръби полиетилен  ф 40 мм PN10 и фитинги</t>
  </si>
  <si>
    <t>Доставка и монтаж на тръби полиетилен  ф 32 мм PN10 и фитинги</t>
  </si>
  <si>
    <t>Доставка и монтаж на тръби полиетилен  ф 20 мм PN10 и фитинги</t>
  </si>
  <si>
    <t>Доставка и монтаж на кран сферичен 1"</t>
  </si>
  <si>
    <t>Автоматизирана поливна система</t>
  </si>
  <si>
    <t>Помпа и помпено оборудване</t>
  </si>
  <si>
    <t>Затревяване с тревно семе включително подравняване, изчистване от камъни и др. отпадъци, финна подготовка на почвата, ръзпръскване на семето, валиране , поливане</t>
  </si>
  <si>
    <t>Доставка и разриване на хумусната почва /ниво терен - 583м2/-дебелина на слоя 15 см с включен коефицент на разбухване 1,29</t>
  </si>
  <si>
    <t>Предварителна подготовка на почвата</t>
  </si>
  <si>
    <t>Почистване на терен преди насипване на хумусната почва</t>
  </si>
  <si>
    <t>Acer platanoides Globosum 10/12 - размер co 40l</t>
  </si>
  <si>
    <t>Иглолистни колоновидни, кълбовиднии стелещи се форми</t>
  </si>
  <si>
    <t>Juniperus chinensis- размер co 1,5l</t>
  </si>
  <si>
    <t>Juniperus media''Old gold''- размер co 1,5l</t>
  </si>
  <si>
    <t>Juniperus sp- размер co 1,5l</t>
  </si>
  <si>
    <t>Thuja occidentalis Globosa- размер co 1,5l</t>
  </si>
  <si>
    <t>Thuja occidentalis Smaragd- размер co 1,5l</t>
  </si>
  <si>
    <t>Широколистни храсти, декоративни треви, лиани</t>
  </si>
  <si>
    <t>Cotoeaster dammeri размер co 1,5l</t>
  </si>
  <si>
    <t>Hedera helix размер co 1,5l</t>
  </si>
  <si>
    <t>Euonymus fortunei emerald'n gold  размер co 1,5l</t>
  </si>
  <si>
    <t>Forsythia x intermedia  размер co 1,5l</t>
  </si>
  <si>
    <t>Ligustrum ovalifolium  размер co 1,5l</t>
  </si>
  <si>
    <t>Physocarpus  ''Diablo''  размер co 1,5l</t>
  </si>
  <si>
    <t>Pyracantha coccinea  размер co 1,5l</t>
  </si>
  <si>
    <t>Spirea x vanhouttei  размер co 1,5l</t>
  </si>
  <si>
    <t>Vinca major Variegata  размер co 1,5l</t>
  </si>
  <si>
    <t>Vinca minor  размер co 1,5l</t>
  </si>
  <si>
    <t>Водни атракции</t>
  </si>
  <si>
    <t>Доставка и монтаж на работна помпа, 4,45л/сек.10м</t>
  </si>
  <si>
    <t>Доставка и монтаж на ел.табло за помпата, с дефектова защита и честотно регулиране</t>
  </si>
  <si>
    <t>Доставка и монтаж на фонтанни дюзи, 1/2", 33-2,50м</t>
  </si>
  <si>
    <t>Доставка и монтаж на ЛЕД прожектори, мини, със закладна част на бетон</t>
  </si>
  <si>
    <t xml:space="preserve">Доставка и монтаж на силово управление за захранване на прожектори </t>
  </si>
  <si>
    <t>Доставка и монтаж на ресийвър-модулар за управление на прожектори</t>
  </si>
  <si>
    <t>Доставка и монтаж на ел. магнитен клапан 24V, нормално затворен 2"</t>
  </si>
  <si>
    <t>Доставка и монтаж на ПВЦ спирателен кран 2", сферичен</t>
  </si>
  <si>
    <t>Доставка и монтаж на смукател 3" изработен АБС</t>
  </si>
  <si>
    <t>Доставка и монтаж на ПВЦ тръба ф75мм, 10атм.</t>
  </si>
  <si>
    <t>Доставка и монтаж на ПВЦ спирателен кран ф75, сферичен</t>
  </si>
  <si>
    <t>Доставка и монтаж на ПВЦ спирателен кран ф63, сферичен</t>
  </si>
  <si>
    <t>Доставка и монтаж на ПВЦ коляно ф63</t>
  </si>
  <si>
    <t>Доставка и монтаж на ПВЦ коляно ф75</t>
  </si>
  <si>
    <t>Доставка и монтаж на ПВЦ тръба ф63мм, 10атм.</t>
  </si>
  <si>
    <t>Доставка и монтаж на ПВЦ муфа ф63мм</t>
  </si>
  <si>
    <t>Доставка и монтаж на водоземна скоба ф63мм - 1/2"</t>
  </si>
  <si>
    <t>Доставка и монтаж на нипел - 1/2"</t>
  </si>
  <si>
    <t>Доставка и монтаж на спирателен кран сферичен 1/2"</t>
  </si>
  <si>
    <t>Доставка и монтаж на тефлонова лента 19м х 25мм</t>
  </si>
  <si>
    <t>Доставка и монтаж на ПВЦ тапа ф63мм</t>
  </si>
  <si>
    <t>Доставка и монтаж на ПВЦ тройник ф63мм</t>
  </si>
  <si>
    <t>Достовка и монтаж на чугунена решетка с размери 50х30см</t>
  </si>
  <si>
    <t>Достовка и монтаж на метална лайсна за монтаж на  чугунена решетка</t>
  </si>
  <si>
    <t>Обработка на канал с размери 30х 25см с хидроизолация двукомпонентна</t>
  </si>
  <si>
    <t>Доставка и монтаж на ПВЦ редукция 90-75мм</t>
  </si>
  <si>
    <t>Технология на сух фонтан 2</t>
  </si>
  <si>
    <t>Други</t>
  </si>
  <si>
    <t>ВиК и Автоматизирана поливна система</t>
  </si>
  <si>
    <t>Част Водни атракции</t>
  </si>
  <si>
    <t>Част ВиК и автоматизирана поливна система</t>
  </si>
  <si>
    <t>Кабелни мрежи и общостроителни работи</t>
  </si>
  <si>
    <t>Спесификация материали</t>
  </si>
  <si>
    <t>Доставка на PVC тръба KOPODUR KD09 ф110</t>
  </si>
  <si>
    <t>Доставка на PVC тръба KOPODUR KD09 ф75</t>
  </si>
  <si>
    <t>Доставка на PVC тръба KOPOFLEX KF09 ф50</t>
  </si>
  <si>
    <t>Направа на изкоп дълбок 0,8м/0,4м със зариване и трамбоване II-ра категория почва</t>
  </si>
  <si>
    <t>Направа на изкоп -яма за кабелна шахта единична 90х90х100см</t>
  </si>
  <si>
    <t>Полагане на PVC тръби в готов изкоп - свободно лежащи</t>
  </si>
  <si>
    <t>Подготовка на подложка и покриване със сигнална лента</t>
  </si>
  <si>
    <t xml:space="preserve">Изграждане на шахта 90х90х100см с тухли и метална рамка и бетонов капак </t>
  </si>
  <si>
    <t>Строително-монтажни работи</t>
  </si>
  <si>
    <t>Районно осветление</t>
  </si>
  <si>
    <t>Доставка на прожекторно осветително тяло  IP65</t>
  </si>
  <si>
    <t>Доставка на парково осветително тяло комплект с лампа 1х70W Philips PH Mater SON-T PIA Plus 70W E E27</t>
  </si>
  <si>
    <t>Доставка на декоративен стълб от стоманена тръба с корозоустойчиво покритие Н=4,5м /3,5м/ над земята</t>
  </si>
  <si>
    <t>Доставка метален пилон за монтаж на прожекторно осветително тяло</t>
  </si>
  <si>
    <t>Доставка разклонителна кутия трипътна</t>
  </si>
  <si>
    <t>Доставка на проводник ПВВ 3х1,5mm2</t>
  </si>
  <si>
    <t>Демонтаж на съществуващи паркови осветители и стълбове</t>
  </si>
  <si>
    <t>Направа фундамент за декоративен стълб</t>
  </si>
  <si>
    <t>Изправяне стоманено-тръбен стълб и пилони</t>
  </si>
  <si>
    <t>Монтаж осветително тяло върху стълб</t>
  </si>
  <si>
    <t>Монтаж осветително тяло тип прожектор  върху пилон</t>
  </si>
  <si>
    <t>Монтаж осветително тяло тип прожектор  в тревна площ /съществ. Осветително тяло/</t>
  </si>
  <si>
    <t>Доставка на табло за парково осветление за монтаж  в кухина на стоманено-тръбен стълб нов с 1 брой  предпазител</t>
  </si>
  <si>
    <t>Изтегляне  проводник ПВВ 3х1,5mm2 в стоманено-тръбен стълб</t>
  </si>
  <si>
    <t>Вкарване краищата на кабел в стоманено-тръбен стълб</t>
  </si>
  <si>
    <t>Монтаж разклонителна кутия</t>
  </si>
  <si>
    <t>Изтегляне кабели в монтирани тръби със сечение на жилата до 2,5мм2</t>
  </si>
  <si>
    <t>Направа суха разделка на кабел до 6mm2</t>
  </si>
  <si>
    <t>Свързване на проводник със съоръжение до 2,5mm2</t>
  </si>
  <si>
    <t>Направа и монтаж на кабелни марки</t>
  </si>
  <si>
    <t>Направа лъчево заземление 2 лъча по 5м от поцинкована заземителна шина 30/3мм</t>
  </si>
  <si>
    <t>Измерване преходното съпротивление на заземител</t>
  </si>
  <si>
    <t>Проверка наличието на връзка между заземител и заземявани елементи</t>
  </si>
  <si>
    <t>Електрозахранване табла, фонтани и помпена станция</t>
  </si>
  <si>
    <t>Доставка табло електромерно ТИ-РК1 тип "ТЕМО" по схема</t>
  </si>
  <si>
    <t>Доставка табло РК1 разпределителна касета по схема</t>
  </si>
  <si>
    <t>Доставка на кабел  СВТ 3х6mm2</t>
  </si>
  <si>
    <t>Доставка на кабел  СВТ 3х10mm2</t>
  </si>
  <si>
    <t>Доставка на кабел  СВТ 5х10mm2</t>
  </si>
  <si>
    <t>Доставка на кабел  СВТ 5х16mm2</t>
  </si>
  <si>
    <t>Доставка на PVC тръба  ф29мм</t>
  </si>
  <si>
    <t>Доставка стоманена поцинкована шина 40/4мм</t>
  </si>
  <si>
    <t>Доставка заземителни колове от ъглова стомана 63/63/6мм с дължина 2м</t>
  </si>
  <si>
    <t>Трасиране на кабелна линия при равнинен терен с колчета</t>
  </si>
  <si>
    <t>Доставка на кабел  СВТ 5х2,5mm2</t>
  </si>
  <si>
    <t>Доставка на кабел  СВТ 4х2,5mm2</t>
  </si>
  <si>
    <t>Доставка на кабел  СВТ 3х2,5mm2</t>
  </si>
  <si>
    <t>Монтаж на табло  за парково осветление за монтаж  в кухина на стоманено-тръбен стълб нов с 1 брой  предпазител</t>
  </si>
  <si>
    <t>Направа бетонов фундамент за монтаж на табло - по детайл</t>
  </si>
  <si>
    <t>Монтаж разпределителна касета РК върху бетонов фундамент</t>
  </si>
  <si>
    <t>Монтаж табло метално на стена</t>
  </si>
  <si>
    <t>КОЛИЧЕСТВЕНО - СТОЙНОСТНА СМЕТКА</t>
  </si>
  <si>
    <t>Демонтаж на бетонови бордюри за понижение в кръстовище</t>
  </si>
  <si>
    <t xml:space="preserve">Разваляне бетонови бордюри </t>
  </si>
  <si>
    <t>Разбиване на бетонова основа под бордюр 0.30х0.20</t>
  </si>
  <si>
    <t>Разваляне на настилка от бетонови плочи</t>
  </si>
  <si>
    <t>Разваляне на пясъчно легло под бетонови плочи 3см</t>
  </si>
  <si>
    <t>Разваляне на трошенокаменна настилка под бетонови плочи 10см</t>
  </si>
  <si>
    <t>Разваляне на настилка от каменни плочи</t>
  </si>
  <si>
    <t>Разваляне на пясъчно легло под каменни плочи 3см</t>
  </si>
  <si>
    <t>Разваляне на трошенокаменна настилка под каменни плочи 10см</t>
  </si>
  <si>
    <t>Разваляне на бетонови стъпала В=35см, Н=14см</t>
  </si>
  <si>
    <t>ПРЕУСТРОЙСТВО НА ЦЕНТРАЛЕН ПЛОЩАД И ПАРК НА ГРАД СОПОТ ЕТАП 1</t>
  </si>
  <si>
    <t>Монтаж PVC тръба скрито под облицовка</t>
  </si>
  <si>
    <t>Изтегляне кабели в монтирани тръби със сечение на жилата до 16мм2</t>
  </si>
  <si>
    <t>Свързване към съществуващо заземление</t>
  </si>
  <si>
    <t>Полагане на поцинкована шина 40/4мм открито по стена</t>
  </si>
  <si>
    <t>Полагане настоманена  поцинкована шина 40/4мм директно в изкоп</t>
  </si>
  <si>
    <t>Направа на изкоп  0,8/0,4м - за полагане на шина</t>
  </si>
  <si>
    <t>Набиване заземителни колове, поцинкована шина Fe 63/63/6 l=2м</t>
  </si>
  <si>
    <t xml:space="preserve">Част Електротехническа </t>
  </si>
  <si>
    <t>Рязане асфалтова настилка - рампи</t>
  </si>
  <si>
    <t>Разваляне асфалтова настилка рампи. - 3 х 0.30 х 0.15 м</t>
  </si>
  <si>
    <t>Натоварване и транспорт на бетонови отпадъци</t>
  </si>
  <si>
    <t>Натоварване и извозване на бетонови бордюри</t>
  </si>
  <si>
    <t>Извозване на бетонови плочи</t>
  </si>
  <si>
    <t>Извозване на каменни плочи</t>
  </si>
  <si>
    <t>Натоварване и извозване на бетонови стъпала</t>
  </si>
  <si>
    <t>Доставка и монтаж на чешми за питейна вода</t>
  </si>
  <si>
    <t>Информационно указателни табели</t>
  </si>
  <si>
    <t>Антипаркинг стълбчета</t>
  </si>
  <si>
    <t>Настилки</t>
  </si>
  <si>
    <t>Бордюри към улица 18/35/100</t>
  </si>
  <si>
    <t>Бордюри към зелени площи 10/20/50</t>
  </si>
  <si>
    <t>НАСТИЛКИ</t>
  </si>
  <si>
    <t>Изкоп с багер на транспорт и извозване</t>
  </si>
  <si>
    <t>Ръчен изкоп</t>
  </si>
  <si>
    <t>Подравняване и валиране на основа</t>
  </si>
  <si>
    <t>Основа от трошен камък</t>
  </si>
  <si>
    <t>Пясъчна възглавница</t>
  </si>
  <si>
    <t>Унипаваж 10/10/6 - светло</t>
  </si>
  <si>
    <t>Плочи тип клинкер 40/40/5</t>
  </si>
  <si>
    <t>ПВЦ фолио под плочи клинкер</t>
  </si>
  <si>
    <t>Рехабилитация на съществуваща настилка</t>
  </si>
  <si>
    <t>Унипаваж 20/20/6</t>
  </si>
  <si>
    <t>Унипаваж 10/10/6 - тъмно</t>
  </si>
  <si>
    <t>Бетонова основа под бордюр и под клинкер</t>
  </si>
  <si>
    <t>ОБЩО НАСТИЛКИ</t>
  </si>
  <si>
    <t>Възстановяване на асфалтова настилка покрай бордюри към улица</t>
  </si>
  <si>
    <t>Бетонови работи /сцена и трибуна/</t>
  </si>
  <si>
    <t>Бетон за конструкция на сцена</t>
  </si>
  <si>
    <t>Пдложен бетон под фундаменти клас В10</t>
  </si>
  <si>
    <t>Бетон за ивични фундаменти клас В25</t>
  </si>
  <si>
    <t>Бетон за стени клас В25</t>
  </si>
  <si>
    <t>Бетон за колони клас В25</t>
  </si>
  <si>
    <t>Бетон за плоча и греди на кота 512,65/512,45 - клас В25</t>
  </si>
  <si>
    <t>Кофражни работи</t>
  </si>
  <si>
    <t>Кофраж за подпорна стена</t>
  </si>
  <si>
    <t>Кофраж за цветарници</t>
  </si>
  <si>
    <t>Кофраж за конструкция на стена</t>
  </si>
  <si>
    <t>Кофраж за ивични фундаменти</t>
  </si>
  <si>
    <t>Кофраж за стени</t>
  </si>
  <si>
    <t>Кофраж за колони</t>
  </si>
  <si>
    <t>Кофраж за стълба</t>
  </si>
  <si>
    <t>Бетон за стълба клас В25</t>
  </si>
  <si>
    <t>Кофраж за плоча и греди на кота 512,65/512,45 - клас В25</t>
  </si>
  <si>
    <t>Кофраж за стълби при трибуни</t>
  </si>
  <si>
    <t>Полиетиленово фолио за стълби при тръбуни</t>
  </si>
  <si>
    <t>Армировъчни работи</t>
  </si>
  <si>
    <t>Армировка за фундаменти на сцената</t>
  </si>
  <si>
    <t>Армировъчна стомана АIII</t>
  </si>
  <si>
    <t>Армировка за вертикални елементи на сцената</t>
  </si>
  <si>
    <t>Армировъчна стомана АI</t>
  </si>
  <si>
    <t>Армировка за плоча на сцена на кота 512,65/512,45</t>
  </si>
  <si>
    <t>Общо бетонови работи</t>
  </si>
  <si>
    <t>Общо кофражни работи</t>
  </si>
  <si>
    <t>Армировка за цветарници</t>
  </si>
  <si>
    <t>Армировка за стълби при трибуна</t>
  </si>
  <si>
    <t>Армировка за подпорна стена</t>
  </si>
  <si>
    <t>Резервоар за вода</t>
  </si>
  <si>
    <t>Общо армировъчни работи</t>
  </si>
  <si>
    <t>Изкоп</t>
  </si>
  <si>
    <t>Обратен насип с несортиран трошен камък и уплатняване на пластове</t>
  </si>
  <si>
    <t>Подложен бетон - клас В10</t>
  </si>
  <si>
    <t>Защитна замазка - 5см</t>
  </si>
  <si>
    <t>Бетон за дъно Вм100, Вв 0,8 - клас В25</t>
  </si>
  <si>
    <t>Бетон за стени Вм100, Вв 0,8 - клас В25</t>
  </si>
  <si>
    <t>Бетон за покривна плоча Вм100, Вв 0,8 - клас В25</t>
  </si>
  <si>
    <t>Изравнителна циментова замазка 5см.</t>
  </si>
  <si>
    <t>Кофраж за дъно</t>
  </si>
  <si>
    <t>Кофраж за покривна плоча</t>
  </si>
  <si>
    <t xml:space="preserve">Самозалепваща водоплътна лента </t>
  </si>
  <si>
    <t>Общо резервоар за вода</t>
  </si>
  <si>
    <t>Сух фонтан - 2 броя</t>
  </si>
  <si>
    <t>Подложен бетон за настилка под сух фонтан - клас В10</t>
  </si>
  <si>
    <t>Бетон за настилка под сух фонтан Вм100, Вв 0,8 - клас В20</t>
  </si>
  <si>
    <t xml:space="preserve">Кофраж за настилка под сух фонтан </t>
  </si>
  <si>
    <t>ОБОБЩЕНА КОЛИЧЕСТВЕНО - СТОЙНОСТНА СМЕТКА</t>
  </si>
  <si>
    <t>Част Настилки</t>
  </si>
  <si>
    <t>Бетон за конструкция на трибуна</t>
  </si>
  <si>
    <t>Кофраж за конструкция на трибуна</t>
  </si>
  <si>
    <t>Общо сух фонтан 2 броя</t>
  </si>
  <si>
    <t>Уличен водопровод</t>
  </si>
  <si>
    <t>Улична канализация</t>
  </si>
  <si>
    <t>Доставка и монтаж на помпена станция GRUNDFOS с честотно управление - 24м3/час, 81м, 11kW</t>
  </si>
  <si>
    <t>Сух фонтан 1</t>
  </si>
  <si>
    <t xml:space="preserve"> Сух фонтан 1</t>
  </si>
  <si>
    <t>Сух фонтан 2</t>
  </si>
  <si>
    <t>Доставка и монтаж на ел.табло за помпата, с дефектотокова защита и честотно регулиране</t>
  </si>
  <si>
    <t>Бетон за подпорна стена клас В20,  Вм100</t>
  </si>
  <si>
    <t>Бетон за стълби при трибуна клас В20,  Вм100</t>
  </si>
  <si>
    <t>Бетон за цветарници клас  В20,  Вм100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</si>
</sst>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.0"/>
  </numFmts>
  <fonts count="44"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b/>
      <sz val="16"/>
      <name val="Arial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6" applyNumberFormat="0" applyAlignment="0" applyProtection="0"/>
    <xf numFmtId="0" fontId="36" fillId="29" borderId="2" applyNumberFormat="0" applyAlignment="0" applyProtection="0"/>
    <xf numFmtId="0" fontId="37" fillId="30" borderId="7" applyNumberFormat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</cellStyleXfs>
  <cellXfs count="21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0" xfId="0" applyNumberFormat="1" applyBorder="1" applyAlignment="1">
      <alignment/>
    </xf>
    <xf numFmtId="2" fontId="1" fillId="0" borderId="0" xfId="0" applyNumberFormat="1" applyFont="1" applyFill="1" applyBorder="1" applyAlignment="1">
      <alignment horizontal="left" vertical="center"/>
    </xf>
    <xf numFmtId="2" fontId="1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wrapText="1"/>
    </xf>
    <xf numFmtId="4" fontId="0" fillId="33" borderId="10" xfId="0" applyNumberFormat="1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 wrapText="1"/>
    </xf>
    <xf numFmtId="4" fontId="0" fillId="34" borderId="10" xfId="0" applyNumberFormat="1" applyFill="1" applyBorder="1" applyAlignment="1">
      <alignment/>
    </xf>
    <xf numFmtId="2" fontId="1" fillId="0" borderId="0" xfId="0" applyNumberFormat="1" applyFont="1" applyFill="1" applyBorder="1" applyAlignment="1">
      <alignment vertical="center" wrapText="1"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center"/>
    </xf>
    <xf numFmtId="4" fontId="2" fillId="34" borderId="10" xfId="0" applyNumberFormat="1" applyFont="1" applyFill="1" applyBorder="1" applyAlignment="1">
      <alignment/>
    </xf>
    <xf numFmtId="4" fontId="4" fillId="0" borderId="10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1" fillId="0" borderId="0" xfId="0" applyNumberFormat="1" applyFont="1" applyFill="1" applyBorder="1" applyAlignment="1">
      <alignment horizontal="center" vertical="center"/>
    </xf>
    <xf numFmtId="2" fontId="0" fillId="0" borderId="10" xfId="0" applyNumberFormat="1" applyBorder="1" applyAlignment="1">
      <alignment/>
    </xf>
    <xf numFmtId="2" fontId="0" fillId="33" borderId="10" xfId="0" applyNumberFormat="1" applyFill="1" applyBorder="1" applyAlignment="1">
      <alignment/>
    </xf>
    <xf numFmtId="2" fontId="2" fillId="34" borderId="1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34" borderId="10" xfId="0" applyFill="1" applyBorder="1" applyAlignment="1">
      <alignment vertical="center" wrapText="1"/>
    </xf>
    <xf numFmtId="0" fontId="2" fillId="34" borderId="1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4" fontId="1" fillId="0" borderId="0" xfId="0" applyNumberFormat="1" applyFont="1" applyFill="1" applyBorder="1" applyAlignment="1">
      <alignment vertical="center"/>
    </xf>
    <xf numFmtId="4" fontId="0" fillId="0" borderId="0" xfId="0" applyNumberFormat="1" applyBorder="1" applyAlignment="1">
      <alignment/>
    </xf>
    <xf numFmtId="2" fontId="0" fillId="0" borderId="0" xfId="0" applyNumberFormat="1" applyBorder="1" applyAlignment="1">
      <alignment wrapText="1"/>
    </xf>
    <xf numFmtId="2" fontId="3" fillId="0" borderId="0" xfId="0" applyNumberFormat="1" applyFont="1" applyAlignment="1">
      <alignment horizont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wrapText="1"/>
    </xf>
    <xf numFmtId="0" fontId="0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wrapText="1"/>
    </xf>
    <xf numFmtId="0" fontId="0" fillId="34" borderId="10" xfId="0" applyFont="1" applyFill="1" applyBorder="1" applyAlignment="1">
      <alignment horizontal="center"/>
    </xf>
    <xf numFmtId="4" fontId="0" fillId="34" borderId="10" xfId="0" applyNumberFormat="1" applyFont="1" applyFill="1" applyBorder="1" applyAlignment="1">
      <alignment/>
    </xf>
    <xf numFmtId="2" fontId="0" fillId="34" borderId="1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/>
    </xf>
    <xf numFmtId="2" fontId="1" fillId="0" borderId="0" xfId="0" applyNumberFormat="1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 wrapText="1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vertical="center" wrapText="1"/>
    </xf>
    <xf numFmtId="0" fontId="0" fillId="34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vertical="center"/>
    </xf>
    <xf numFmtId="4" fontId="0" fillId="0" borderId="10" xfId="0" applyNumberFormat="1" applyBorder="1" applyAlignment="1">
      <alignment vertical="center"/>
    </xf>
    <xf numFmtId="4" fontId="2" fillId="34" borderId="10" xfId="0" applyNumberFormat="1" applyFont="1" applyFill="1" applyBorder="1" applyAlignment="1">
      <alignment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4" fontId="4" fillId="35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 wrapText="1"/>
    </xf>
    <xf numFmtId="0" fontId="2" fillId="36" borderId="10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wrapText="1"/>
    </xf>
    <xf numFmtId="4" fontId="5" fillId="33" borderId="10" xfId="0" applyNumberFormat="1" applyFont="1" applyFill="1" applyBorder="1" applyAlignment="1">
      <alignment/>
    </xf>
    <xf numFmtId="2" fontId="5" fillId="33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wrapText="1"/>
    </xf>
    <xf numFmtId="4" fontId="5" fillId="34" borderId="10" xfId="0" applyNumberFormat="1" applyFont="1" applyFill="1" applyBorder="1" applyAlignment="1">
      <alignment/>
    </xf>
    <xf numFmtId="4" fontId="7" fillId="34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 wrapText="1"/>
    </xf>
    <xf numFmtId="4" fontId="7" fillId="34" borderId="10" xfId="0" applyNumberFormat="1" applyFont="1" applyFill="1" applyBorder="1" applyAlignment="1">
      <alignment/>
    </xf>
    <xf numFmtId="0" fontId="7" fillId="34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4" fontId="0" fillId="33" borderId="10" xfId="0" applyNumberFormat="1" applyFont="1" applyFill="1" applyBorder="1" applyAlignment="1">
      <alignment vertical="center"/>
    </xf>
    <xf numFmtId="2" fontId="0" fillId="33" borderId="10" xfId="0" applyNumberFormat="1" applyFont="1" applyFill="1" applyBorder="1" applyAlignment="1">
      <alignment vertical="center"/>
    </xf>
    <xf numFmtId="0" fontId="0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vertical="center"/>
    </xf>
    <xf numFmtId="2" fontId="2" fillId="34" borderId="10" xfId="0" applyNumberFormat="1" applyFont="1" applyFill="1" applyBorder="1" applyAlignment="1">
      <alignment vertical="center"/>
    </xf>
    <xf numFmtId="4" fontId="0" fillId="34" borderId="10" xfId="0" applyNumberFormat="1" applyFont="1" applyFill="1" applyBorder="1" applyAlignment="1">
      <alignment vertical="center"/>
    </xf>
    <xf numFmtId="2" fontId="0" fillId="34" borderId="10" xfId="0" applyNumberFormat="1" applyFont="1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4" fontId="0" fillId="33" borderId="10" xfId="0" applyNumberFormat="1" applyFill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0" fillId="36" borderId="10" xfId="0" applyFill="1" applyBorder="1" applyAlignment="1">
      <alignment horizontal="center" vertical="center"/>
    </xf>
    <xf numFmtId="4" fontId="0" fillId="36" borderId="10" xfId="0" applyNumberFormat="1" applyFill="1" applyBorder="1" applyAlignment="1">
      <alignment vertical="center"/>
    </xf>
    <xf numFmtId="2" fontId="0" fillId="36" borderId="10" xfId="0" applyNumberFormat="1" applyFill="1" applyBorder="1" applyAlignment="1">
      <alignment vertical="center"/>
    </xf>
    <xf numFmtId="4" fontId="2" fillId="36" borderId="10" xfId="0" applyNumberFormat="1" applyFont="1" applyFill="1" applyBorder="1" applyAlignment="1">
      <alignment vertical="center"/>
    </xf>
    <xf numFmtId="0" fontId="0" fillId="35" borderId="10" xfId="0" applyFill="1" applyBorder="1" applyAlignment="1">
      <alignment horizontal="center" vertical="center"/>
    </xf>
    <xf numFmtId="4" fontId="0" fillId="35" borderId="10" xfId="0" applyNumberFormat="1" applyFill="1" applyBorder="1" applyAlignment="1">
      <alignment vertical="center"/>
    </xf>
    <xf numFmtId="2" fontId="0" fillId="35" borderId="10" xfId="0" applyNumberFormat="1" applyFill="1" applyBorder="1" applyAlignment="1">
      <alignment vertical="center"/>
    </xf>
    <xf numFmtId="4" fontId="2" fillId="35" borderId="10" xfId="0" applyNumberFormat="1" applyFont="1" applyFill="1" applyBorder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2" fontId="2" fillId="34" borderId="10" xfId="0" applyNumberFormat="1" applyFont="1" applyFill="1" applyBorder="1" applyAlignment="1">
      <alignment vertical="center"/>
    </xf>
    <xf numFmtId="2" fontId="0" fillId="37" borderId="10" xfId="0" applyNumberFormat="1" applyFill="1" applyBorder="1" applyAlignment="1">
      <alignment vertical="center" wrapText="1"/>
    </xf>
    <xf numFmtId="0" fontId="0" fillId="38" borderId="10" xfId="0" applyFill="1" applyBorder="1" applyAlignment="1">
      <alignment horizontal="center" vertical="center"/>
    </xf>
    <xf numFmtId="2" fontId="0" fillId="38" borderId="10" xfId="0" applyNumberFormat="1" applyFill="1" applyBorder="1" applyAlignment="1">
      <alignment vertical="center" wrapText="1"/>
    </xf>
    <xf numFmtId="4" fontId="0" fillId="38" borderId="10" xfId="0" applyNumberFormat="1" applyFill="1" applyBorder="1" applyAlignment="1">
      <alignment vertical="center"/>
    </xf>
    <xf numFmtId="2" fontId="0" fillId="38" borderId="10" xfId="0" applyNumberFormat="1" applyFill="1" applyBorder="1" applyAlignment="1">
      <alignment vertical="center"/>
    </xf>
    <xf numFmtId="2" fontId="0" fillId="36" borderId="10" xfId="0" applyNumberFormat="1" applyFill="1" applyBorder="1" applyAlignment="1">
      <alignment vertical="center" wrapText="1"/>
    </xf>
    <xf numFmtId="0" fontId="0" fillId="36" borderId="10" xfId="0" applyFill="1" applyBorder="1" applyAlignment="1">
      <alignment vertical="center"/>
    </xf>
    <xf numFmtId="2" fontId="5" fillId="0" borderId="10" xfId="0" applyNumberFormat="1" applyFont="1" applyBorder="1" applyAlignment="1">
      <alignment vertical="center" wrapText="1"/>
    </xf>
    <xf numFmtId="2" fontId="2" fillId="34" borderId="10" xfId="0" applyNumberFormat="1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2" fontId="5" fillId="0" borderId="10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164" fontId="5" fillId="0" borderId="10" xfId="0" applyNumberFormat="1" applyFont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vertical="center"/>
    </xf>
    <xf numFmtId="2" fontId="5" fillId="0" borderId="10" xfId="0" applyNumberFormat="1" applyFont="1" applyFill="1" applyBorder="1" applyAlignment="1">
      <alignment vertical="center"/>
    </xf>
    <xf numFmtId="2" fontId="0" fillId="39" borderId="10" xfId="0" applyNumberFormat="1" applyFill="1" applyBorder="1" applyAlignment="1">
      <alignment/>
    </xf>
    <xf numFmtId="0" fontId="0" fillId="38" borderId="10" xfId="0" applyFill="1" applyBorder="1" applyAlignment="1">
      <alignment horizontal="center"/>
    </xf>
    <xf numFmtId="0" fontId="8" fillId="38" borderId="10" xfId="0" applyFont="1" applyFill="1" applyBorder="1" applyAlignment="1">
      <alignment wrapText="1"/>
    </xf>
    <xf numFmtId="4" fontId="0" fillId="38" borderId="10" xfId="0" applyNumberFormat="1" applyFill="1" applyBorder="1" applyAlignment="1">
      <alignment/>
    </xf>
    <xf numFmtId="2" fontId="0" fillId="38" borderId="10" xfId="0" applyNumberFormat="1" applyFill="1" applyBorder="1" applyAlignment="1">
      <alignment/>
    </xf>
    <xf numFmtId="0" fontId="8" fillId="38" borderId="10" xfId="0" applyFont="1" applyFill="1" applyBorder="1" applyAlignment="1">
      <alignment horizontal="center"/>
    </xf>
    <xf numFmtId="4" fontId="8" fillId="38" borderId="10" xfId="0" applyNumberFormat="1" applyFont="1" applyFill="1" applyBorder="1" applyAlignment="1">
      <alignment/>
    </xf>
    <xf numFmtId="2" fontId="8" fillId="38" borderId="10" xfId="0" applyNumberFormat="1" applyFont="1" applyFill="1" applyBorder="1" applyAlignment="1">
      <alignment/>
    </xf>
    <xf numFmtId="0" fontId="8" fillId="38" borderId="10" xfId="0" applyFont="1" applyFill="1" applyBorder="1" applyAlignment="1">
      <alignment horizontal="center" vertical="center"/>
    </xf>
    <xf numFmtId="0" fontId="8" fillId="38" borderId="10" xfId="0" applyFont="1" applyFill="1" applyBorder="1" applyAlignment="1">
      <alignment vertical="center" wrapText="1"/>
    </xf>
    <xf numFmtId="4" fontId="8" fillId="38" borderId="10" xfId="0" applyNumberFormat="1" applyFont="1" applyFill="1" applyBorder="1" applyAlignment="1">
      <alignment vertical="center"/>
    </xf>
    <xf numFmtId="2" fontId="8" fillId="38" borderId="10" xfId="0" applyNumberFormat="1" applyFont="1" applyFill="1" applyBorder="1" applyAlignment="1">
      <alignment vertical="center"/>
    </xf>
    <xf numFmtId="0" fontId="0" fillId="35" borderId="10" xfId="0" applyFill="1" applyBorder="1" applyAlignment="1">
      <alignment horizontal="center"/>
    </xf>
    <xf numFmtId="4" fontId="0" fillId="35" borderId="10" xfId="0" applyNumberFormat="1" applyFill="1" applyBorder="1" applyAlignment="1">
      <alignment/>
    </xf>
    <xf numFmtId="2" fontId="0" fillId="35" borderId="10" xfId="0" applyNumberFormat="1" applyFill="1" applyBorder="1" applyAlignment="1">
      <alignment/>
    </xf>
    <xf numFmtId="0" fontId="10" fillId="38" borderId="10" xfId="0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4" fontId="0" fillId="36" borderId="10" xfId="0" applyNumberFormat="1" applyFill="1" applyBorder="1" applyAlignment="1">
      <alignment/>
    </xf>
    <xf numFmtId="2" fontId="0" fillId="36" borderId="10" xfId="0" applyNumberFormat="1" applyFill="1" applyBorder="1" applyAlignment="1">
      <alignment/>
    </xf>
    <xf numFmtId="0" fontId="2" fillId="36" borderId="10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wrapText="1"/>
    </xf>
    <xf numFmtId="0" fontId="5" fillId="36" borderId="10" xfId="0" applyFont="1" applyFill="1" applyBorder="1" applyAlignment="1">
      <alignment horizontal="center"/>
    </xf>
    <xf numFmtId="0" fontId="7" fillId="36" borderId="10" xfId="0" applyFont="1" applyFill="1" applyBorder="1" applyAlignment="1">
      <alignment wrapText="1"/>
    </xf>
    <xf numFmtId="0" fontId="0" fillId="39" borderId="10" xfId="0" applyFill="1" applyBorder="1" applyAlignment="1">
      <alignment horizontal="center" vertical="center"/>
    </xf>
    <xf numFmtId="0" fontId="5" fillId="39" borderId="10" xfId="0" applyFont="1" applyFill="1" applyBorder="1" applyAlignment="1">
      <alignment vertical="center" wrapText="1"/>
    </xf>
    <xf numFmtId="4" fontId="0" fillId="39" borderId="10" xfId="0" applyNumberFormat="1" applyFill="1" applyBorder="1" applyAlignment="1">
      <alignment vertical="center"/>
    </xf>
    <xf numFmtId="2" fontId="0" fillId="39" borderId="10" xfId="0" applyNumberFormat="1" applyFill="1" applyBorder="1" applyAlignment="1">
      <alignment vertical="center"/>
    </xf>
    <xf numFmtId="0" fontId="11" fillId="35" borderId="10" xfId="0" applyFont="1" applyFill="1" applyBorder="1" applyAlignment="1">
      <alignment wrapText="1"/>
    </xf>
    <xf numFmtId="4" fontId="2" fillId="36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4" fillId="0" borderId="10" xfId="0" applyNumberFormat="1" applyFont="1" applyBorder="1" applyAlignment="1">
      <alignment horizontal="center" vertical="center"/>
    </xf>
    <xf numFmtId="4" fontId="43" fillId="34" borderId="10" xfId="0" applyNumberFormat="1" applyFont="1" applyFill="1" applyBorder="1" applyAlignment="1">
      <alignment/>
    </xf>
    <xf numFmtId="2" fontId="1" fillId="35" borderId="0" xfId="0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 wrapText="1"/>
    </xf>
    <xf numFmtId="4" fontId="5" fillId="33" borderId="10" xfId="0" applyNumberFormat="1" applyFont="1" applyFill="1" applyBorder="1" applyAlignment="1">
      <alignment vertical="center"/>
    </xf>
    <xf numFmtId="0" fontId="2" fillId="36" borderId="10" xfId="0" applyFont="1" applyFill="1" applyBorder="1" applyAlignment="1">
      <alignment wrapText="1"/>
    </xf>
    <xf numFmtId="0" fontId="5" fillId="36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vertical="center" wrapText="1"/>
    </xf>
    <xf numFmtId="0" fontId="5" fillId="36" borderId="10" xfId="0" applyFont="1" applyFill="1" applyBorder="1" applyAlignment="1">
      <alignment vertical="center"/>
    </xf>
    <xf numFmtId="2" fontId="5" fillId="36" borderId="10" xfId="0" applyNumberFormat="1" applyFont="1" applyFill="1" applyBorder="1" applyAlignment="1">
      <alignment vertical="center"/>
    </xf>
    <xf numFmtId="4" fontId="5" fillId="36" borderId="10" xfId="0" applyNumberFormat="1" applyFont="1" applyFill="1" applyBorder="1" applyAlignment="1">
      <alignment vertical="center"/>
    </xf>
    <xf numFmtId="0" fontId="7" fillId="36" borderId="10" xfId="0" applyFont="1" applyFill="1" applyBorder="1" applyAlignment="1">
      <alignment horizontal="left" wrapText="1"/>
    </xf>
    <xf numFmtId="4" fontId="5" fillId="36" borderId="10" xfId="0" applyNumberFormat="1" applyFont="1" applyFill="1" applyBorder="1" applyAlignment="1">
      <alignment/>
    </xf>
    <xf numFmtId="2" fontId="5" fillId="36" borderId="10" xfId="0" applyNumberFormat="1" applyFont="1" applyFill="1" applyBorder="1" applyAlignment="1">
      <alignment/>
    </xf>
    <xf numFmtId="4" fontId="7" fillId="36" borderId="10" xfId="0" applyNumberFormat="1" applyFont="1" applyFill="1" applyBorder="1" applyAlignment="1">
      <alignment/>
    </xf>
    <xf numFmtId="2" fontId="1" fillId="39" borderId="0" xfId="0" applyNumberFormat="1" applyFont="1" applyFill="1" applyBorder="1" applyAlignment="1">
      <alignment vertical="center"/>
    </xf>
    <xf numFmtId="0" fontId="0" fillId="39" borderId="0" xfId="0" applyFont="1" applyFill="1" applyBorder="1" applyAlignment="1">
      <alignment/>
    </xf>
    <xf numFmtId="0" fontId="4" fillId="39" borderId="10" xfId="0" applyFont="1" applyFill="1" applyBorder="1" applyAlignment="1">
      <alignment horizontal="center" vertical="center"/>
    </xf>
    <xf numFmtId="4" fontId="0" fillId="39" borderId="10" xfId="0" applyNumberFormat="1" applyFont="1" applyFill="1" applyBorder="1" applyAlignment="1">
      <alignment vertical="center"/>
    </xf>
    <xf numFmtId="2" fontId="0" fillId="39" borderId="10" xfId="0" applyNumberFormat="1" applyFont="1" applyFill="1" applyBorder="1" applyAlignment="1">
      <alignment vertical="center"/>
    </xf>
    <xf numFmtId="0" fontId="0" fillId="39" borderId="10" xfId="0" applyFont="1" applyFill="1" applyBorder="1" applyAlignment="1">
      <alignment vertical="center"/>
    </xf>
    <xf numFmtId="0" fontId="0" fillId="39" borderId="0" xfId="0" applyFont="1" applyFill="1" applyAlignment="1">
      <alignment/>
    </xf>
    <xf numFmtId="2" fontId="5" fillId="39" borderId="10" xfId="0" applyNumberFormat="1" applyFont="1" applyFill="1" applyBorder="1" applyAlignment="1">
      <alignment/>
    </xf>
    <xf numFmtId="2" fontId="5" fillId="39" borderId="10" xfId="0" applyNumberFormat="1" applyFont="1" applyFill="1" applyBorder="1" applyAlignment="1">
      <alignment vertical="center"/>
    </xf>
    <xf numFmtId="0" fontId="0" fillId="39" borderId="10" xfId="0" applyFill="1" applyBorder="1" applyAlignment="1">
      <alignment vertical="center"/>
    </xf>
    <xf numFmtId="2" fontId="9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2" fontId="1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2" fontId="1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Нормален 3" xfId="57"/>
    <cellStyle name="Обяснителен текст" xfId="58"/>
    <cellStyle name="Предупредителен текст" xfId="59"/>
    <cellStyle name="Percent" xfId="60"/>
    <cellStyle name="Свързана клетка" xfId="61"/>
    <cellStyle name="Сума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3"/>
  <sheetViews>
    <sheetView zoomScalePageLayoutView="0" workbookViewId="0" topLeftCell="A4">
      <selection activeCell="F5" sqref="F5:F21"/>
    </sheetView>
  </sheetViews>
  <sheetFormatPr defaultColWidth="9.140625" defaultRowHeight="15"/>
  <cols>
    <col min="1" max="1" width="4.57421875" style="0" customWidth="1"/>
    <col min="2" max="2" width="7.28125" style="4" customWidth="1"/>
    <col min="3" max="3" width="49.140625" style="2" customWidth="1"/>
    <col min="4" max="4" width="6.140625" style="4" customWidth="1"/>
    <col min="5" max="5" width="8.28125" style="25" customWidth="1"/>
    <col min="6" max="6" width="12.00390625" style="183" customWidth="1"/>
    <col min="7" max="7" width="16.00390625" style="25" customWidth="1"/>
  </cols>
  <sheetData>
    <row r="1" spans="2:7" ht="33.75" customHeight="1">
      <c r="B1" s="209" t="s">
        <v>1488</v>
      </c>
      <c r="C1" s="209"/>
      <c r="D1" s="209"/>
      <c r="E1" s="209"/>
      <c r="F1" s="209"/>
      <c r="G1" s="209"/>
    </row>
    <row r="2" spans="2:7" ht="21">
      <c r="B2" s="210" t="s">
        <v>1573</v>
      </c>
      <c r="C2" s="210"/>
      <c r="D2" s="210"/>
      <c r="E2" s="210"/>
      <c r="F2" s="210"/>
      <c r="G2" s="210"/>
    </row>
    <row r="4" spans="2:7" ht="36.75" customHeight="1">
      <c r="B4" s="12" t="s">
        <v>716</v>
      </c>
      <c r="C4" s="13" t="s">
        <v>717</v>
      </c>
      <c r="D4" s="12" t="s">
        <v>718</v>
      </c>
      <c r="E4" s="24" t="s">
        <v>719</v>
      </c>
      <c r="F4" s="184" t="s">
        <v>720</v>
      </c>
      <c r="G4" s="24" t="s">
        <v>721</v>
      </c>
    </row>
    <row r="5" spans="2:7" ht="14.25">
      <c r="B5" s="14"/>
      <c r="C5" s="186" t="s">
        <v>1421</v>
      </c>
      <c r="D5" s="14" t="s">
        <v>722</v>
      </c>
      <c r="E5" s="16">
        <v>1</v>
      </c>
      <c r="F5" s="16"/>
      <c r="G5" s="16">
        <f>E5*F5</f>
        <v>0</v>
      </c>
    </row>
    <row r="6" spans="2:7" ht="14.25">
      <c r="B6" s="17"/>
      <c r="C6" s="21" t="s">
        <v>1421</v>
      </c>
      <c r="D6" s="17"/>
      <c r="E6" s="19"/>
      <c r="F6" s="19"/>
      <c r="G6" s="23">
        <f>SUM(G5:G5)</f>
        <v>0</v>
      </c>
    </row>
    <row r="7" spans="2:7" ht="14.25">
      <c r="B7" s="14"/>
      <c r="C7" s="186" t="s">
        <v>1392</v>
      </c>
      <c r="D7" s="14" t="s">
        <v>722</v>
      </c>
      <c r="E7" s="16">
        <v>1</v>
      </c>
      <c r="F7" s="16"/>
      <c r="G7" s="16">
        <f>E7*F7</f>
        <v>0</v>
      </c>
    </row>
    <row r="8" spans="2:7" ht="14.25">
      <c r="B8" s="169"/>
      <c r="C8" s="189" t="s">
        <v>1392</v>
      </c>
      <c r="D8" s="169"/>
      <c r="E8" s="170"/>
      <c r="F8" s="170"/>
      <c r="G8" s="23">
        <f>SUM(G7:G7)</f>
        <v>0</v>
      </c>
    </row>
    <row r="9" spans="2:7" ht="14.25">
      <c r="B9" s="165"/>
      <c r="C9" s="174" t="s">
        <v>953</v>
      </c>
      <c r="D9" s="165" t="s">
        <v>722</v>
      </c>
      <c r="E9" s="166">
        <v>1</v>
      </c>
      <c r="F9" s="166"/>
      <c r="G9" s="166">
        <f>E9*F9</f>
        <v>0</v>
      </c>
    </row>
    <row r="10" spans="2:7" ht="14.25">
      <c r="B10" s="17"/>
      <c r="C10" s="21" t="s">
        <v>953</v>
      </c>
      <c r="D10" s="17"/>
      <c r="E10" s="19"/>
      <c r="F10" s="19"/>
      <c r="G10" s="23">
        <f>SUM(G9:G9)</f>
        <v>0</v>
      </c>
    </row>
    <row r="11" spans="2:7" ht="14.25">
      <c r="B11" s="14"/>
      <c r="C11" s="187" t="s">
        <v>797</v>
      </c>
      <c r="D11" s="14" t="s">
        <v>722</v>
      </c>
      <c r="E11" s="16">
        <v>1</v>
      </c>
      <c r="F11" s="16"/>
      <c r="G11" s="16">
        <f>E11*F11</f>
        <v>0</v>
      </c>
    </row>
    <row r="12" spans="2:7" ht="14.25">
      <c r="B12" s="17"/>
      <c r="C12" s="21" t="s">
        <v>797</v>
      </c>
      <c r="D12" s="22"/>
      <c r="E12" s="23"/>
      <c r="F12" s="23"/>
      <c r="G12" s="23">
        <f>SUM(G11:G11)</f>
        <v>0</v>
      </c>
    </row>
    <row r="13" spans="2:7" ht="26.25" customHeight="1">
      <c r="B13" s="14"/>
      <c r="C13" s="83" t="s">
        <v>1496</v>
      </c>
      <c r="D13" s="112" t="s">
        <v>722</v>
      </c>
      <c r="E13" s="113">
        <v>1</v>
      </c>
      <c r="F13" s="113"/>
      <c r="G13" s="113">
        <f>E13*F13</f>
        <v>0</v>
      </c>
    </row>
    <row r="14" spans="2:7" ht="20.25" customHeight="1">
      <c r="B14" s="17"/>
      <c r="C14" s="37" t="s">
        <v>1496</v>
      </c>
      <c r="D14" s="123"/>
      <c r="E14" s="79"/>
      <c r="F14" s="79"/>
      <c r="G14" s="23">
        <f>SUM(G13:G13)</f>
        <v>0</v>
      </c>
    </row>
    <row r="15" spans="2:7" ht="14.25">
      <c r="B15" s="14"/>
      <c r="C15" s="83" t="s">
        <v>898</v>
      </c>
      <c r="D15" s="112" t="s">
        <v>722</v>
      </c>
      <c r="E15" s="113">
        <v>1</v>
      </c>
      <c r="F15" s="113"/>
      <c r="G15" s="113">
        <f>E15*F15</f>
        <v>0</v>
      </c>
    </row>
    <row r="16" spans="2:7" ht="14.25">
      <c r="B16" s="22"/>
      <c r="C16" s="37" t="s">
        <v>898</v>
      </c>
      <c r="D16" s="123"/>
      <c r="E16" s="79"/>
      <c r="F16" s="79"/>
      <c r="G16" s="23">
        <f>SUM(G15:G15)</f>
        <v>0</v>
      </c>
    </row>
    <row r="17" spans="2:7" ht="14.25">
      <c r="B17" s="14"/>
      <c r="C17" s="83" t="s">
        <v>1574</v>
      </c>
      <c r="D17" s="112" t="s">
        <v>722</v>
      </c>
      <c r="E17" s="188">
        <v>1</v>
      </c>
      <c r="F17" s="113"/>
      <c r="G17" s="113">
        <f>E17*F17</f>
        <v>0</v>
      </c>
    </row>
    <row r="18" spans="2:7" ht="14.25">
      <c r="B18" s="22"/>
      <c r="C18" s="37" t="s">
        <v>1574</v>
      </c>
      <c r="D18" s="123"/>
      <c r="E18" s="79"/>
      <c r="F18" s="79"/>
      <c r="G18" s="23">
        <f>SUM(G17:G17)</f>
        <v>0</v>
      </c>
    </row>
    <row r="19" spans="2:7" ht="14.25">
      <c r="B19" s="14"/>
      <c r="C19" s="83" t="s">
        <v>955</v>
      </c>
      <c r="D19" s="112" t="s">
        <v>722</v>
      </c>
      <c r="E19" s="113">
        <v>1</v>
      </c>
      <c r="F19" s="113"/>
      <c r="G19" s="113">
        <f>E19*F19</f>
        <v>0</v>
      </c>
    </row>
    <row r="20" spans="2:7" ht="14.25">
      <c r="B20" s="17"/>
      <c r="C20" s="37" t="s">
        <v>955</v>
      </c>
      <c r="D20" s="115"/>
      <c r="E20" s="116"/>
      <c r="F20" s="116"/>
      <c r="G20" s="23">
        <f>SUM(G19:G19)</f>
        <v>0</v>
      </c>
    </row>
    <row r="21" spans="2:7" ht="18" customHeight="1">
      <c r="B21" s="17"/>
      <c r="C21" s="21" t="s">
        <v>838</v>
      </c>
      <c r="D21" s="17"/>
      <c r="E21" s="19"/>
      <c r="F21" s="171"/>
      <c r="G21" s="23">
        <f>G6+G8+G10+G12+G14+G16+G18+G20</f>
        <v>0</v>
      </c>
    </row>
    <row r="22" spans="2:7" ht="14.25">
      <c r="B22" s="17"/>
      <c r="C22" s="18" t="s">
        <v>948</v>
      </c>
      <c r="D22" s="17"/>
      <c r="E22" s="19"/>
      <c r="F22" s="171"/>
      <c r="G22" s="185">
        <f>ROUND(G21*20%,2)</f>
        <v>0</v>
      </c>
    </row>
    <row r="23" spans="2:7" ht="14.25">
      <c r="B23" s="17"/>
      <c r="C23" s="21" t="s">
        <v>949</v>
      </c>
      <c r="D23" s="22"/>
      <c r="E23" s="23"/>
      <c r="F23" s="29"/>
      <c r="G23" s="23">
        <f>SUM(G21:G22)</f>
        <v>0</v>
      </c>
    </row>
  </sheetData>
  <sheetProtection/>
  <mergeCells count="2">
    <mergeCell ref="B1:G1"/>
    <mergeCell ref="B2:G2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portrait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6146"/>
  <sheetViews>
    <sheetView view="pageBreakPreview" zoomScale="60" zoomScalePageLayoutView="0" workbookViewId="0" topLeftCell="A4740">
      <selection activeCell="R4779" sqref="R4779"/>
    </sheetView>
  </sheetViews>
  <sheetFormatPr defaultColWidth="9.140625" defaultRowHeight="15"/>
  <cols>
    <col min="1" max="1" width="9.140625" style="30" customWidth="1"/>
    <col min="2" max="3" width="0" style="30" hidden="1" customWidth="1"/>
    <col min="4" max="4" width="45.7109375" style="31" customWidth="1"/>
    <col min="5" max="5" width="9.140625" style="32" customWidth="1"/>
    <col min="6" max="6" width="8.57421875" style="30" customWidth="1"/>
    <col min="7" max="7" width="5.8515625" style="30" customWidth="1"/>
    <col min="8" max="10" width="9.140625" style="30" hidden="1" customWidth="1"/>
    <col min="11" max="11" width="13.57421875" style="33" customWidth="1"/>
    <col min="12" max="12" width="12.57421875" style="33" customWidth="1"/>
    <col min="13" max="16384" width="9.140625" style="30" customWidth="1"/>
  </cols>
  <sheetData>
    <row r="1" spans="2:13" ht="14.25">
      <c r="B1" s="30" t="s">
        <v>492</v>
      </c>
      <c r="C1" s="30" t="s">
        <v>1045</v>
      </c>
      <c r="D1" s="31" t="s">
        <v>717</v>
      </c>
      <c r="E1" s="32" t="s">
        <v>718</v>
      </c>
      <c r="F1" s="30" t="s">
        <v>719</v>
      </c>
      <c r="G1" s="30" t="s">
        <v>720</v>
      </c>
      <c r="H1" s="30" t="s">
        <v>1046</v>
      </c>
      <c r="I1" s="30" t="s">
        <v>1047</v>
      </c>
      <c r="J1" s="30" t="s">
        <v>1048</v>
      </c>
      <c r="K1" s="33" t="s">
        <v>1049</v>
      </c>
      <c r="L1" s="33" t="s">
        <v>1050</v>
      </c>
      <c r="M1" s="30" t="s">
        <v>715</v>
      </c>
    </row>
    <row r="2" spans="1:6" ht="28.5">
      <c r="A2" s="30" t="s">
        <v>1051</v>
      </c>
      <c r="B2" s="30" t="s">
        <v>493</v>
      </c>
      <c r="C2" s="30" t="s">
        <v>494</v>
      </c>
      <c r="D2" s="31" t="s">
        <v>724</v>
      </c>
      <c r="E2" s="32" t="s">
        <v>725</v>
      </c>
      <c r="F2" s="30">
        <v>756</v>
      </c>
    </row>
    <row r="4" ht="14.25">
      <c r="D4" s="31" t="s">
        <v>1052</v>
      </c>
    </row>
    <row r="5" spans="6:11" ht="14.25">
      <c r="F5" s="30" t="s">
        <v>1053</v>
      </c>
      <c r="G5" s="30" t="s">
        <v>720</v>
      </c>
      <c r="H5" s="30" t="s">
        <v>1046</v>
      </c>
      <c r="I5" s="30" t="s">
        <v>1047</v>
      </c>
      <c r="J5" s="30" t="s">
        <v>1048</v>
      </c>
      <c r="K5" s="33" t="s">
        <v>1054</v>
      </c>
    </row>
    <row r="6" spans="4:12" ht="28.5">
      <c r="D6" s="31" t="s">
        <v>1055</v>
      </c>
      <c r="E6" s="32" t="s">
        <v>1056</v>
      </c>
      <c r="F6" s="30">
        <v>0.00183</v>
      </c>
      <c r="G6" s="30">
        <v>380</v>
      </c>
      <c r="J6" s="30">
        <v>1</v>
      </c>
      <c r="K6" s="33">
        <v>0.6954</v>
      </c>
      <c r="L6" s="33">
        <f>F6*G6*J6</f>
        <v>0.6954</v>
      </c>
    </row>
    <row r="7" spans="4:12" ht="28.5">
      <c r="D7" s="31" t="s">
        <v>1057</v>
      </c>
      <c r="E7" s="32" t="s">
        <v>1056</v>
      </c>
      <c r="F7" s="30">
        <v>0.00734</v>
      </c>
      <c r="G7" s="30">
        <v>360</v>
      </c>
      <c r="J7" s="30">
        <v>1</v>
      </c>
      <c r="K7" s="33">
        <v>2.6424</v>
      </c>
      <c r="L7" s="33">
        <f>F7*G7*J7</f>
        <v>2.6424</v>
      </c>
    </row>
    <row r="8" spans="11:12" ht="14.25">
      <c r="K8" s="33">
        <v>3.3378</v>
      </c>
      <c r="L8" s="33">
        <f>SUM(L6:L7)</f>
        <v>3.3377999999999997</v>
      </c>
    </row>
    <row r="9" ht="14.25">
      <c r="D9" s="31" t="s">
        <v>1058</v>
      </c>
    </row>
    <row r="10" spans="4:12" ht="14.25">
      <c r="D10" s="31" t="s">
        <v>1059</v>
      </c>
      <c r="F10" s="30">
        <v>30</v>
      </c>
      <c r="K10" s="33">
        <v>1.00134</v>
      </c>
      <c r="L10" s="33">
        <f>L8*F10*0.01</f>
        <v>1.00134</v>
      </c>
    </row>
    <row r="11" spans="4:12" ht="14.25">
      <c r="D11" s="31" t="s">
        <v>1060</v>
      </c>
      <c r="K11" s="33">
        <v>3.3378</v>
      </c>
      <c r="L11" s="33">
        <f>L8</f>
        <v>3.3377999999999997</v>
      </c>
    </row>
    <row r="12" spans="4:12" ht="14.25">
      <c r="D12" s="31" t="s">
        <v>1061</v>
      </c>
      <c r="K12" s="33">
        <v>1.00134</v>
      </c>
      <c r="L12" s="33">
        <f>L10</f>
        <v>1.00134</v>
      </c>
    </row>
    <row r="13" spans="4:12" ht="14.25">
      <c r="D13" s="31" t="s">
        <v>1062</v>
      </c>
      <c r="F13" s="30">
        <v>10</v>
      </c>
      <c r="K13" s="33">
        <v>0.43391</v>
      </c>
      <c r="L13" s="33">
        <f>L8*F13*0.01+L10*F13*0.01</f>
        <v>0.433914</v>
      </c>
    </row>
    <row r="14" spans="4:12" ht="14.25">
      <c r="D14" s="31" t="s">
        <v>1063</v>
      </c>
      <c r="K14" s="33">
        <v>4.77305</v>
      </c>
      <c r="L14" s="33">
        <f>L8+L12+L13</f>
        <v>4.773053999999999</v>
      </c>
    </row>
    <row r="16" spans="1:6" ht="28.5">
      <c r="A16" s="30" t="s">
        <v>1064</v>
      </c>
      <c r="B16" s="30" t="s">
        <v>495</v>
      </c>
      <c r="C16" s="30" t="s">
        <v>496</v>
      </c>
      <c r="D16" s="31" t="s">
        <v>726</v>
      </c>
      <c r="E16" s="32" t="s">
        <v>725</v>
      </c>
      <c r="F16" s="30">
        <v>504</v>
      </c>
    </row>
    <row r="18" ht="14.25">
      <c r="D18" s="31" t="s">
        <v>1065</v>
      </c>
    </row>
    <row r="19" spans="6:11" ht="14.25">
      <c r="F19" s="30" t="s">
        <v>1053</v>
      </c>
      <c r="G19" s="30" t="s">
        <v>720</v>
      </c>
      <c r="H19" s="30" t="s">
        <v>1046</v>
      </c>
      <c r="I19" s="30" t="s">
        <v>1047</v>
      </c>
      <c r="J19" s="30" t="s">
        <v>1048</v>
      </c>
      <c r="K19" s="33" t="s">
        <v>1054</v>
      </c>
    </row>
    <row r="20" spans="4:12" ht="14.25">
      <c r="D20" s="31" t="s">
        <v>1066</v>
      </c>
      <c r="E20" s="32" t="s">
        <v>1067</v>
      </c>
      <c r="F20" s="30">
        <v>4.5089</v>
      </c>
      <c r="G20" s="30">
        <v>3.5</v>
      </c>
      <c r="J20" s="30">
        <v>1</v>
      </c>
      <c r="K20" s="33">
        <v>15.78115</v>
      </c>
      <c r="L20" s="33">
        <f>F20*G20*J20</f>
        <v>15.781149999999998</v>
      </c>
    </row>
    <row r="21" ht="14.25">
      <c r="D21" s="31" t="s">
        <v>1058</v>
      </c>
    </row>
    <row r="22" spans="4:12" ht="14.25">
      <c r="D22" s="31" t="s">
        <v>1068</v>
      </c>
      <c r="F22" s="30">
        <v>95</v>
      </c>
      <c r="K22" s="33">
        <v>14.99209</v>
      </c>
      <c r="L22" s="33">
        <f>L20*F22*0.01</f>
        <v>14.992092499999998</v>
      </c>
    </row>
    <row r="23" spans="4:12" ht="14.25">
      <c r="D23" s="31" t="s">
        <v>1060</v>
      </c>
      <c r="K23" s="33">
        <v>15.78115</v>
      </c>
      <c r="L23" s="33">
        <f>L20</f>
        <v>15.781149999999998</v>
      </c>
    </row>
    <row r="24" spans="4:12" ht="14.25">
      <c r="D24" s="31" t="s">
        <v>1061</v>
      </c>
      <c r="K24" s="33">
        <v>14.99209</v>
      </c>
      <c r="L24" s="33">
        <f>L22</f>
        <v>14.992092499999998</v>
      </c>
    </row>
    <row r="25" spans="4:12" ht="14.25">
      <c r="D25" s="31" t="s">
        <v>1062</v>
      </c>
      <c r="F25" s="30">
        <v>10</v>
      </c>
      <c r="K25" s="33">
        <v>3.07732</v>
      </c>
      <c r="L25" s="33">
        <f>L20*F25*0.01+L22*F25*0.01</f>
        <v>3.0773242499999998</v>
      </c>
    </row>
    <row r="26" spans="4:12" ht="14.25">
      <c r="D26" s="31" t="s">
        <v>1063</v>
      </c>
      <c r="K26" s="33">
        <v>33.85057</v>
      </c>
      <c r="L26" s="33">
        <f>L20+L24+L25</f>
        <v>33.85056674999999</v>
      </c>
    </row>
    <row r="28" spans="1:6" ht="14.25">
      <c r="A28" s="30" t="s">
        <v>1069</v>
      </c>
      <c r="B28" s="30" t="s">
        <v>497</v>
      </c>
      <c r="D28" s="31" t="s">
        <v>727</v>
      </c>
      <c r="E28" s="32" t="s">
        <v>725</v>
      </c>
      <c r="F28" s="30">
        <v>180</v>
      </c>
    </row>
    <row r="30" ht="14.25">
      <c r="D30" s="31" t="s">
        <v>1070</v>
      </c>
    </row>
    <row r="31" spans="6:11" ht="14.25">
      <c r="F31" s="30" t="s">
        <v>1053</v>
      </c>
      <c r="G31" s="30" t="s">
        <v>720</v>
      </c>
      <c r="H31" s="30" t="s">
        <v>1046</v>
      </c>
      <c r="I31" s="30" t="s">
        <v>1047</v>
      </c>
      <c r="J31" s="30" t="s">
        <v>1048</v>
      </c>
      <c r="K31" s="33" t="s">
        <v>1054</v>
      </c>
    </row>
    <row r="32" spans="3:12" ht="14.25">
      <c r="C32" s="30" t="s">
        <v>498</v>
      </c>
      <c r="D32" s="31" t="s">
        <v>1071</v>
      </c>
      <c r="E32" s="32" t="s">
        <v>725</v>
      </c>
      <c r="F32" s="30">
        <v>1.05</v>
      </c>
      <c r="G32" s="30">
        <v>14.2</v>
      </c>
      <c r="H32" s="30">
        <v>0</v>
      </c>
      <c r="I32" s="30">
        <v>14.2</v>
      </c>
      <c r="J32" s="30">
        <v>1</v>
      </c>
      <c r="K32" s="33">
        <v>14.91</v>
      </c>
      <c r="L32" s="33">
        <f>F32*G32*(1+H32*0.01)*J32</f>
        <v>14.91</v>
      </c>
    </row>
    <row r="33" ht="14.25">
      <c r="D33" s="31" t="s">
        <v>1065</v>
      </c>
    </row>
    <row r="34" spans="4:12" ht="14.25">
      <c r="D34" s="31" t="s">
        <v>1072</v>
      </c>
      <c r="E34" s="32" t="s">
        <v>1067</v>
      </c>
      <c r="F34" s="30">
        <v>2.15</v>
      </c>
      <c r="G34" s="30">
        <v>3.5</v>
      </c>
      <c r="J34" s="30">
        <v>1</v>
      </c>
      <c r="K34" s="33">
        <v>7.525</v>
      </c>
      <c r="L34" s="33">
        <f>F34*G34*J34</f>
        <v>7.5249999999999995</v>
      </c>
    </row>
    <row r="35" ht="14.25">
      <c r="D35" s="31" t="s">
        <v>1058</v>
      </c>
    </row>
    <row r="36" spans="4:12" ht="14.25">
      <c r="D36" s="31" t="s">
        <v>1073</v>
      </c>
      <c r="F36" s="30">
        <v>10</v>
      </c>
      <c r="K36" s="33">
        <v>1.491</v>
      </c>
      <c r="L36" s="33">
        <f>L32*F36*0.01</f>
        <v>1.4909999999999999</v>
      </c>
    </row>
    <row r="37" spans="4:12" ht="14.25">
      <c r="D37" s="31" t="s">
        <v>1068</v>
      </c>
      <c r="F37" s="30">
        <v>95</v>
      </c>
      <c r="K37" s="33">
        <v>7.14875</v>
      </c>
      <c r="L37" s="33">
        <f>L34*F37*0.01</f>
        <v>7.14875</v>
      </c>
    </row>
    <row r="38" spans="4:12" ht="14.25">
      <c r="D38" s="31" t="s">
        <v>1060</v>
      </c>
      <c r="K38" s="33">
        <v>22.435</v>
      </c>
      <c r="L38" s="33">
        <f>L32+L34</f>
        <v>22.435</v>
      </c>
    </row>
    <row r="39" spans="4:12" ht="14.25">
      <c r="D39" s="31" t="s">
        <v>1061</v>
      </c>
      <c r="K39" s="33">
        <v>8.63975</v>
      </c>
      <c r="L39" s="33">
        <f>L36+L37</f>
        <v>8.63975</v>
      </c>
    </row>
    <row r="40" spans="4:12" ht="14.25">
      <c r="D40" s="31" t="s">
        <v>1062</v>
      </c>
      <c r="F40" s="30">
        <v>10</v>
      </c>
      <c r="K40" s="33">
        <v>3.10747</v>
      </c>
      <c r="L40" s="33">
        <f>L32*F40*0.01+L36*F40*0.01+L34*F40*0.01+L37*F40*0.01</f>
        <v>3.107475</v>
      </c>
    </row>
    <row r="41" spans="4:12" ht="14.25">
      <c r="D41" s="31" t="s">
        <v>1063</v>
      </c>
      <c r="K41" s="33">
        <v>34.18222</v>
      </c>
      <c r="L41" s="33">
        <f>L32+L34+L39+L40</f>
        <v>34.182224999999995</v>
      </c>
    </row>
    <row r="43" spans="1:6" ht="14.25">
      <c r="A43" s="30" t="s">
        <v>1074</v>
      </c>
      <c r="B43" s="30" t="s">
        <v>499</v>
      </c>
      <c r="C43" s="30" t="s">
        <v>500</v>
      </c>
      <c r="D43" s="31" t="s">
        <v>728</v>
      </c>
      <c r="E43" s="32" t="s">
        <v>725</v>
      </c>
      <c r="F43" s="30">
        <v>1080</v>
      </c>
    </row>
    <row r="45" ht="14.25">
      <c r="D45" s="31" t="s">
        <v>1070</v>
      </c>
    </row>
    <row r="46" spans="6:11" ht="14.25">
      <c r="F46" s="30" t="s">
        <v>1053</v>
      </c>
      <c r="G46" s="30" t="s">
        <v>720</v>
      </c>
      <c r="H46" s="30" t="s">
        <v>1046</v>
      </c>
      <c r="I46" s="30" t="s">
        <v>1047</v>
      </c>
      <c r="J46" s="30" t="s">
        <v>1048</v>
      </c>
      <c r="K46" s="33" t="s">
        <v>1054</v>
      </c>
    </row>
    <row r="47" spans="3:12" ht="14.25">
      <c r="C47" s="30" t="s">
        <v>501</v>
      </c>
      <c r="D47" s="31" t="s">
        <v>1075</v>
      </c>
      <c r="E47" s="32" t="s">
        <v>725</v>
      </c>
      <c r="F47" s="30">
        <v>1.25</v>
      </c>
      <c r="G47" s="30">
        <v>12.3</v>
      </c>
      <c r="H47" s="30">
        <v>0</v>
      </c>
      <c r="I47" s="30">
        <v>12.3</v>
      </c>
      <c r="J47" s="30">
        <v>1</v>
      </c>
      <c r="K47" s="33">
        <v>15.375</v>
      </c>
      <c r="L47" s="33">
        <f>F47*G47*(1+H47*0.01)*J47</f>
        <v>15.375</v>
      </c>
    </row>
    <row r="48" spans="3:12" ht="14.25">
      <c r="C48" s="30">
        <v>316</v>
      </c>
      <c r="D48" s="31" t="s">
        <v>1076</v>
      </c>
      <c r="E48" s="32" t="s">
        <v>725</v>
      </c>
      <c r="F48" s="30">
        <v>0.08</v>
      </c>
      <c r="G48" s="30">
        <v>1.2</v>
      </c>
      <c r="H48" s="30">
        <v>0</v>
      </c>
      <c r="I48" s="30">
        <v>1.2</v>
      </c>
      <c r="J48" s="30">
        <v>1</v>
      </c>
      <c r="K48" s="33">
        <v>0.096</v>
      </c>
      <c r="L48" s="33">
        <f>F48*G48*(1+H48*0.01)*J48</f>
        <v>0.096</v>
      </c>
    </row>
    <row r="49" spans="11:12" ht="14.25">
      <c r="K49" s="33">
        <v>15.471</v>
      </c>
      <c r="L49" s="33">
        <f>SUM(L47:L48)</f>
        <v>15.471</v>
      </c>
    </row>
    <row r="50" ht="14.25">
      <c r="D50" s="31" t="s">
        <v>1052</v>
      </c>
    </row>
    <row r="51" spans="4:12" ht="14.25">
      <c r="D51" s="31" t="s">
        <v>1077</v>
      </c>
      <c r="E51" s="32" t="s">
        <v>1056</v>
      </c>
      <c r="F51" s="30">
        <v>0.0178</v>
      </c>
      <c r="G51" s="30">
        <v>240</v>
      </c>
      <c r="J51" s="30">
        <v>1</v>
      </c>
      <c r="K51" s="33">
        <v>4.272</v>
      </c>
      <c r="L51" s="33">
        <f>F51*G51*J51</f>
        <v>4.272</v>
      </c>
    </row>
    <row r="52" spans="4:12" ht="14.25">
      <c r="D52" s="31" t="s">
        <v>1078</v>
      </c>
      <c r="E52" s="32" t="s">
        <v>1056</v>
      </c>
      <c r="F52" s="30">
        <v>0.0014</v>
      </c>
      <c r="G52" s="30">
        <v>340</v>
      </c>
      <c r="J52" s="30">
        <v>1</v>
      </c>
      <c r="K52" s="33">
        <v>0.476</v>
      </c>
      <c r="L52" s="33">
        <f>F52*G52*J52</f>
        <v>0.476</v>
      </c>
    </row>
    <row r="53" spans="11:12" ht="14.25">
      <c r="K53" s="33">
        <v>4.748</v>
      </c>
      <c r="L53" s="33">
        <f>SUM(L51:L52)</f>
        <v>4.748</v>
      </c>
    </row>
    <row r="54" ht="14.25">
      <c r="D54" s="31" t="s">
        <v>1065</v>
      </c>
    </row>
    <row r="55" spans="4:12" ht="14.25">
      <c r="D55" s="31" t="s">
        <v>1079</v>
      </c>
      <c r="E55" s="32" t="s">
        <v>1067</v>
      </c>
      <c r="F55" s="30">
        <v>0.246</v>
      </c>
      <c r="G55" s="30">
        <v>3.5</v>
      </c>
      <c r="J55" s="30">
        <v>1</v>
      </c>
      <c r="K55" s="33">
        <v>0.861</v>
      </c>
      <c r="L55" s="33">
        <f>F55*G55*J55</f>
        <v>0.861</v>
      </c>
    </row>
    <row r="56" ht="14.25">
      <c r="D56" s="31" t="s">
        <v>1058</v>
      </c>
    </row>
    <row r="57" spans="4:12" ht="14.25">
      <c r="D57" s="31" t="s">
        <v>1073</v>
      </c>
      <c r="F57" s="30">
        <v>10</v>
      </c>
      <c r="K57" s="33">
        <v>1.5471</v>
      </c>
      <c r="L57" s="33">
        <f>L49*F57*0.01</f>
        <v>1.5471000000000001</v>
      </c>
    </row>
    <row r="58" spans="4:12" ht="14.25">
      <c r="D58" s="31" t="s">
        <v>1059</v>
      </c>
      <c r="F58" s="30">
        <v>30</v>
      </c>
      <c r="K58" s="33">
        <v>1.4244</v>
      </c>
      <c r="L58" s="33">
        <f>L53*F58*0.01</f>
        <v>1.4244</v>
      </c>
    </row>
    <row r="59" spans="4:12" ht="14.25">
      <c r="D59" s="31" t="s">
        <v>1068</v>
      </c>
      <c r="F59" s="30">
        <v>95</v>
      </c>
      <c r="K59" s="33">
        <v>0.81795</v>
      </c>
      <c r="L59" s="33">
        <f>L55*F59*0.01</f>
        <v>0.8179500000000001</v>
      </c>
    </row>
    <row r="60" spans="4:12" ht="14.25">
      <c r="D60" s="31" t="s">
        <v>1060</v>
      </c>
      <c r="K60" s="33">
        <v>21.08</v>
      </c>
      <c r="L60" s="33">
        <f>L49+L53+L55</f>
        <v>21.080000000000002</v>
      </c>
    </row>
    <row r="61" spans="4:12" ht="14.25">
      <c r="D61" s="31" t="s">
        <v>1061</v>
      </c>
      <c r="K61" s="33">
        <v>3.78945</v>
      </c>
      <c r="L61" s="33">
        <f>L57+L58+L59</f>
        <v>3.7894500000000004</v>
      </c>
    </row>
    <row r="62" spans="4:12" ht="14.25">
      <c r="D62" s="31" t="s">
        <v>1062</v>
      </c>
      <c r="F62" s="30">
        <v>10</v>
      </c>
      <c r="K62" s="33">
        <v>2.48694</v>
      </c>
      <c r="L62" s="33">
        <f>L49*F62*0.01+L57*F62*0.01+L53*F62*0.01+L58*F62*0.01+L55*F62*0.01+L59*F62*0.01</f>
        <v>2.4869450000000004</v>
      </c>
    </row>
    <row r="63" spans="4:12" ht="14.25">
      <c r="D63" s="31" t="s">
        <v>1063</v>
      </c>
      <c r="K63" s="33">
        <v>27.35639</v>
      </c>
      <c r="L63" s="33">
        <f>L49+L53+L55+L61+L62</f>
        <v>27.356395</v>
      </c>
    </row>
    <row r="65" spans="1:6" ht="14.25">
      <c r="A65" s="30" t="s">
        <v>1080</v>
      </c>
      <c r="B65" s="30" t="s">
        <v>502</v>
      </c>
      <c r="C65" s="30" t="s">
        <v>503</v>
      </c>
      <c r="D65" s="31" t="s">
        <v>729</v>
      </c>
      <c r="E65" s="32" t="s">
        <v>725</v>
      </c>
      <c r="F65" s="30">
        <v>1260</v>
      </c>
    </row>
    <row r="67" ht="14.25">
      <c r="D67" s="31" t="s">
        <v>1052</v>
      </c>
    </row>
    <row r="68" spans="6:11" ht="14.25">
      <c r="F68" s="30" t="s">
        <v>1053</v>
      </c>
      <c r="G68" s="30" t="s">
        <v>720</v>
      </c>
      <c r="H68" s="30" t="s">
        <v>1046</v>
      </c>
      <c r="I68" s="30" t="s">
        <v>1047</v>
      </c>
      <c r="J68" s="30" t="s">
        <v>1048</v>
      </c>
      <c r="K68" s="33" t="s">
        <v>1054</v>
      </c>
    </row>
    <row r="69" spans="4:12" ht="14.25">
      <c r="D69" s="31" t="s">
        <v>1081</v>
      </c>
      <c r="E69" s="32" t="s">
        <v>1056</v>
      </c>
      <c r="F69" s="30">
        <v>0.0057</v>
      </c>
      <c r="G69" s="30">
        <v>340</v>
      </c>
      <c r="J69" s="30">
        <v>1</v>
      </c>
      <c r="K69" s="33">
        <v>1.938</v>
      </c>
      <c r="L69" s="33">
        <f>F69*G69*J69</f>
        <v>1.9380000000000002</v>
      </c>
    </row>
    <row r="70" ht="14.25">
      <c r="D70" s="31" t="s">
        <v>1082</v>
      </c>
    </row>
    <row r="71" spans="4:12" ht="14.25">
      <c r="D71" s="31" t="s">
        <v>1083</v>
      </c>
      <c r="E71" s="32" t="s">
        <v>1045</v>
      </c>
      <c r="F71" s="30">
        <v>1</v>
      </c>
      <c r="G71" s="30">
        <v>3</v>
      </c>
      <c r="J71" s="30">
        <v>1</v>
      </c>
      <c r="K71" s="33">
        <v>3</v>
      </c>
      <c r="L71" s="33">
        <f>F71*G71*J71</f>
        <v>3</v>
      </c>
    </row>
    <row r="72" ht="14.25">
      <c r="D72" s="31" t="s">
        <v>1058</v>
      </c>
    </row>
    <row r="73" spans="4:12" ht="14.25">
      <c r="D73" s="31" t="s">
        <v>1059</v>
      </c>
      <c r="F73" s="30">
        <v>30</v>
      </c>
      <c r="K73" s="33">
        <v>0.5814</v>
      </c>
      <c r="L73" s="33">
        <f>L69*F73*0.01</f>
        <v>0.5814000000000001</v>
      </c>
    </row>
    <row r="74" spans="4:12" ht="14.25">
      <c r="D74" s="31" t="s">
        <v>1084</v>
      </c>
      <c r="F74" s="30">
        <v>1</v>
      </c>
      <c r="K74" s="33">
        <v>0.03</v>
      </c>
      <c r="L74" s="33">
        <f>L71*F74*0.01</f>
        <v>0.03</v>
      </c>
    </row>
    <row r="75" spans="4:12" ht="14.25">
      <c r="D75" s="31" t="s">
        <v>1060</v>
      </c>
      <c r="K75" s="33">
        <v>4.938</v>
      </c>
      <c r="L75" s="33">
        <f>L69+L71</f>
        <v>4.938000000000001</v>
      </c>
    </row>
    <row r="76" spans="4:12" ht="14.25">
      <c r="D76" s="31" t="s">
        <v>1061</v>
      </c>
      <c r="K76" s="33">
        <v>0.6114</v>
      </c>
      <c r="L76" s="33">
        <f>L73+L74</f>
        <v>0.6114000000000002</v>
      </c>
    </row>
    <row r="77" spans="4:12" ht="14.25">
      <c r="D77" s="31" t="s">
        <v>1062</v>
      </c>
      <c r="F77" s="30">
        <v>10</v>
      </c>
      <c r="K77" s="33">
        <v>0.55494</v>
      </c>
      <c r="L77" s="33">
        <f>L69*F77*0.01+L73*F77*0.01+L71*F77*0.01+L74*F77*0.01</f>
        <v>0.5549400000000001</v>
      </c>
    </row>
    <row r="78" spans="4:12" ht="14.25">
      <c r="D78" s="31" t="s">
        <v>1063</v>
      </c>
      <c r="K78" s="33">
        <v>6.10434</v>
      </c>
      <c r="L78" s="33">
        <f>L69+L71+L76+L77</f>
        <v>6.1043400000000005</v>
      </c>
    </row>
    <row r="80" spans="1:6" ht="14.25">
      <c r="A80" s="30" t="s">
        <v>1085</v>
      </c>
      <c r="B80" s="30" t="s">
        <v>504</v>
      </c>
      <c r="C80" s="30" t="s">
        <v>505</v>
      </c>
      <c r="D80" s="31" t="s">
        <v>730</v>
      </c>
      <c r="E80" s="32" t="s">
        <v>731</v>
      </c>
      <c r="F80" s="30">
        <v>450</v>
      </c>
    </row>
    <row r="82" ht="14.25">
      <c r="D82" s="31" t="s">
        <v>1070</v>
      </c>
    </row>
    <row r="83" spans="6:11" ht="14.25">
      <c r="F83" s="30" t="s">
        <v>1053</v>
      </c>
      <c r="G83" s="30" t="s">
        <v>720</v>
      </c>
      <c r="H83" s="30" t="s">
        <v>1046</v>
      </c>
      <c r="I83" s="30" t="s">
        <v>1047</v>
      </c>
      <c r="J83" s="30" t="s">
        <v>1048</v>
      </c>
      <c r="K83" s="33" t="s">
        <v>1054</v>
      </c>
    </row>
    <row r="84" spans="3:12" ht="14.25">
      <c r="C84" s="30">
        <v>974798</v>
      </c>
      <c r="D84" s="31" t="s">
        <v>1086</v>
      </c>
      <c r="E84" s="32" t="s">
        <v>731</v>
      </c>
      <c r="F84" s="30">
        <v>1.01</v>
      </c>
      <c r="G84" s="30">
        <v>28.85</v>
      </c>
      <c r="H84" s="30">
        <v>0</v>
      </c>
      <c r="I84" s="30">
        <v>28.85</v>
      </c>
      <c r="J84" s="30">
        <v>1</v>
      </c>
      <c r="K84" s="33">
        <v>29.1385</v>
      </c>
      <c r="L84" s="33">
        <f>F84*G84*(1+H84*0.01)*J84</f>
        <v>29.1385</v>
      </c>
    </row>
    <row r="85" ht="14.25">
      <c r="D85" s="31" t="s">
        <v>1065</v>
      </c>
    </row>
    <row r="86" spans="4:12" ht="14.25">
      <c r="D86" s="31" t="s">
        <v>1087</v>
      </c>
      <c r="E86" s="32" t="s">
        <v>1067</v>
      </c>
      <c r="F86" s="30">
        <v>0.54</v>
      </c>
      <c r="G86" s="30">
        <v>3.5</v>
      </c>
      <c r="J86" s="30">
        <v>1</v>
      </c>
      <c r="K86" s="33">
        <v>1.89</v>
      </c>
      <c r="L86" s="33">
        <f>F86*G86*J86</f>
        <v>1.8900000000000001</v>
      </c>
    </row>
    <row r="87" spans="4:12" ht="14.25">
      <c r="D87" s="31" t="s">
        <v>1088</v>
      </c>
      <c r="E87" s="32" t="s">
        <v>1067</v>
      </c>
      <c r="F87" s="30">
        <v>0.312</v>
      </c>
      <c r="G87" s="30">
        <v>3.5</v>
      </c>
      <c r="J87" s="30">
        <v>1</v>
      </c>
      <c r="K87" s="33">
        <v>1.092</v>
      </c>
      <c r="L87" s="33">
        <f>F87*G87*J87</f>
        <v>1.092</v>
      </c>
    </row>
    <row r="88" spans="11:12" ht="14.25">
      <c r="K88" s="33">
        <v>2.982</v>
      </c>
      <c r="L88" s="33">
        <f>SUM(L86:L87)</f>
        <v>2.982</v>
      </c>
    </row>
    <row r="89" ht="14.25">
      <c r="D89" s="31" t="s">
        <v>1058</v>
      </c>
    </row>
    <row r="90" spans="4:12" ht="14.25">
      <c r="D90" s="31" t="s">
        <v>1073</v>
      </c>
      <c r="F90" s="30">
        <v>10</v>
      </c>
      <c r="K90" s="33">
        <v>2.91385</v>
      </c>
      <c r="L90" s="33">
        <f>L84*F90*0.01</f>
        <v>2.91385</v>
      </c>
    </row>
    <row r="91" spans="4:12" ht="14.25">
      <c r="D91" s="31" t="s">
        <v>1068</v>
      </c>
      <c r="F91" s="30">
        <v>95</v>
      </c>
      <c r="K91" s="33">
        <v>2.8329</v>
      </c>
      <c r="L91" s="33">
        <f>L88*F91*0.01</f>
        <v>2.8329000000000004</v>
      </c>
    </row>
    <row r="92" spans="4:12" ht="14.25">
      <c r="D92" s="31" t="s">
        <v>1060</v>
      </c>
      <c r="K92" s="33">
        <v>32.1205</v>
      </c>
      <c r="L92" s="33">
        <f>L84+L88</f>
        <v>32.1205</v>
      </c>
    </row>
    <row r="93" spans="4:12" ht="14.25">
      <c r="D93" s="31" t="s">
        <v>1061</v>
      </c>
      <c r="K93" s="33">
        <v>5.74675</v>
      </c>
      <c r="L93" s="33">
        <f>L90+L91</f>
        <v>5.7467500000000005</v>
      </c>
    </row>
    <row r="94" spans="4:12" ht="14.25">
      <c r="D94" s="31" t="s">
        <v>1062</v>
      </c>
      <c r="F94" s="30">
        <v>10</v>
      </c>
      <c r="K94" s="33">
        <v>3.78673</v>
      </c>
      <c r="L94" s="33">
        <f>L84*F94*0.01+L90*F94*0.01+L88*F94*0.01+L91*F94*0.01</f>
        <v>3.786725</v>
      </c>
    </row>
    <row r="95" spans="4:12" ht="14.25">
      <c r="D95" s="31" t="s">
        <v>1063</v>
      </c>
      <c r="K95" s="33">
        <v>41.65398</v>
      </c>
      <c r="L95" s="33">
        <f>L84+L88+L93+L94</f>
        <v>41.653974999999996</v>
      </c>
    </row>
    <row r="97" spans="1:6" ht="14.25">
      <c r="A97" s="30" t="s">
        <v>1089</v>
      </c>
      <c r="B97" s="30" t="s">
        <v>506</v>
      </c>
      <c r="D97" s="31" t="s">
        <v>732</v>
      </c>
      <c r="E97" s="32" t="s">
        <v>731</v>
      </c>
      <c r="F97" s="30">
        <v>450</v>
      </c>
    </row>
    <row r="99" ht="14.25">
      <c r="D99" s="31" t="s">
        <v>1070</v>
      </c>
    </row>
    <row r="100" spans="6:11" ht="14.25">
      <c r="F100" s="30" t="s">
        <v>1053</v>
      </c>
      <c r="G100" s="30" t="s">
        <v>720</v>
      </c>
      <c r="H100" s="30" t="s">
        <v>1046</v>
      </c>
      <c r="I100" s="30" t="s">
        <v>1047</v>
      </c>
      <c r="J100" s="30" t="s">
        <v>1048</v>
      </c>
      <c r="K100" s="33" t="s">
        <v>1054</v>
      </c>
    </row>
    <row r="101" spans="3:12" ht="14.25">
      <c r="C101" s="30">
        <v>316</v>
      </c>
      <c r="D101" s="31" t="s">
        <v>1076</v>
      </c>
      <c r="E101" s="32" t="s">
        <v>725</v>
      </c>
      <c r="F101" s="30">
        <v>0.04</v>
      </c>
      <c r="G101" s="30">
        <v>1.2</v>
      </c>
      <c r="H101" s="30">
        <v>0</v>
      </c>
      <c r="I101" s="30">
        <v>1.2</v>
      </c>
      <c r="J101" s="30">
        <v>1</v>
      </c>
      <c r="K101" s="33">
        <v>0.048</v>
      </c>
      <c r="L101" s="33">
        <f>F101*G101*(1+H101*0.01)*J101</f>
        <v>0.048</v>
      </c>
    </row>
    <row r="102" ht="14.25">
      <c r="D102" s="31" t="s">
        <v>1065</v>
      </c>
    </row>
    <row r="103" spans="4:12" ht="14.25">
      <c r="D103" s="31" t="s">
        <v>1090</v>
      </c>
      <c r="E103" s="32" t="s">
        <v>1067</v>
      </c>
      <c r="F103" s="30">
        <v>0.058</v>
      </c>
      <c r="G103" s="30">
        <v>3.5</v>
      </c>
      <c r="J103" s="30">
        <v>1</v>
      </c>
      <c r="K103" s="33">
        <v>0.203</v>
      </c>
      <c r="L103" s="33">
        <f>F103*G103*J103</f>
        <v>0.203</v>
      </c>
    </row>
    <row r="104" spans="4:12" ht="14.25">
      <c r="D104" s="31" t="s">
        <v>1091</v>
      </c>
      <c r="E104" s="32" t="s">
        <v>1067</v>
      </c>
      <c r="F104" s="30">
        <v>0.058</v>
      </c>
      <c r="G104" s="30">
        <v>3.5</v>
      </c>
      <c r="J104" s="30">
        <v>1</v>
      </c>
      <c r="K104" s="33">
        <v>0.203</v>
      </c>
      <c r="L104" s="33">
        <f>F104*G104*J104</f>
        <v>0.203</v>
      </c>
    </row>
    <row r="105" spans="11:12" ht="14.25">
      <c r="K105" s="33">
        <v>0.406</v>
      </c>
      <c r="L105" s="33">
        <f>SUM(L103:L104)</f>
        <v>0.406</v>
      </c>
    </row>
    <row r="106" ht="14.25">
      <c r="D106" s="31" t="s">
        <v>1058</v>
      </c>
    </row>
    <row r="107" spans="4:12" ht="14.25">
      <c r="D107" s="31" t="s">
        <v>1073</v>
      </c>
      <c r="F107" s="30">
        <v>10</v>
      </c>
      <c r="K107" s="33">
        <v>0.0048</v>
      </c>
      <c r="L107" s="33">
        <f>L101*F107*0.01</f>
        <v>0.0048</v>
      </c>
    </row>
    <row r="108" spans="4:12" ht="14.25">
      <c r="D108" s="31" t="s">
        <v>1068</v>
      </c>
      <c r="F108" s="30">
        <v>95</v>
      </c>
      <c r="K108" s="33">
        <v>0.3857</v>
      </c>
      <c r="L108" s="33">
        <f>L105*F108*0.01</f>
        <v>0.3857</v>
      </c>
    </row>
    <row r="109" spans="4:12" ht="14.25">
      <c r="D109" s="31" t="s">
        <v>1060</v>
      </c>
      <c r="K109" s="33">
        <v>0.454</v>
      </c>
      <c r="L109" s="33">
        <f>L101+L105</f>
        <v>0.454</v>
      </c>
    </row>
    <row r="110" spans="4:12" ht="14.25">
      <c r="D110" s="31" t="s">
        <v>1061</v>
      </c>
      <c r="K110" s="33">
        <v>0.3905</v>
      </c>
      <c r="L110" s="33">
        <f>L107+L108</f>
        <v>0.3905</v>
      </c>
    </row>
    <row r="111" spans="4:12" ht="14.25">
      <c r="D111" s="31" t="s">
        <v>1062</v>
      </c>
      <c r="F111" s="30">
        <v>10</v>
      </c>
      <c r="K111" s="33">
        <v>0.08445</v>
      </c>
      <c r="L111" s="33">
        <f>L101*F111*0.01+L107*F111*0.01+L105*F111*0.01+L108*F111*0.01</f>
        <v>0.08445</v>
      </c>
    </row>
    <row r="112" spans="4:12" ht="14.25">
      <c r="D112" s="31" t="s">
        <v>1063</v>
      </c>
      <c r="K112" s="33">
        <v>0.92895</v>
      </c>
      <c r="L112" s="33">
        <f>L101+L105+L110+L111</f>
        <v>0.92895</v>
      </c>
    </row>
    <row r="114" spans="1:6" ht="28.5">
      <c r="A114" s="30" t="s">
        <v>1092</v>
      </c>
      <c r="D114" s="31" t="s">
        <v>733</v>
      </c>
      <c r="E114" s="32" t="s">
        <v>722</v>
      </c>
      <c r="F114" s="30">
        <v>1</v>
      </c>
    </row>
    <row r="116" ht="14.25">
      <c r="D116" s="31" t="s">
        <v>1070</v>
      </c>
    </row>
    <row r="117" spans="6:11" ht="14.25">
      <c r="F117" s="30" t="s">
        <v>1053</v>
      </c>
      <c r="G117" s="30" t="s">
        <v>720</v>
      </c>
      <c r="H117" s="30" t="s">
        <v>1046</v>
      </c>
      <c r="I117" s="30" t="s">
        <v>1047</v>
      </c>
      <c r="J117" s="30" t="s">
        <v>1048</v>
      </c>
      <c r="K117" s="33" t="s">
        <v>1054</v>
      </c>
    </row>
    <row r="118" spans="3:12" ht="14.25">
      <c r="C118" s="30" t="s">
        <v>498</v>
      </c>
      <c r="D118" s="31" t="s">
        <v>1071</v>
      </c>
      <c r="E118" s="32" t="s">
        <v>725</v>
      </c>
      <c r="F118" s="30">
        <v>0.06</v>
      </c>
      <c r="G118" s="30">
        <v>14.2</v>
      </c>
      <c r="H118" s="30">
        <v>0</v>
      </c>
      <c r="I118" s="30">
        <v>14.2</v>
      </c>
      <c r="J118" s="30">
        <v>1</v>
      </c>
      <c r="K118" s="33">
        <v>0.852</v>
      </c>
      <c r="L118" s="33">
        <f aca="true" t="shared" si="0" ref="L118:L123">F118*G118*(1+H118*0.01)*J118</f>
        <v>0.852</v>
      </c>
    </row>
    <row r="119" spans="3:12" ht="14.25">
      <c r="C119" s="30" t="s">
        <v>507</v>
      </c>
      <c r="D119" s="31" t="s">
        <v>1093</v>
      </c>
      <c r="E119" s="32" t="s">
        <v>933</v>
      </c>
      <c r="F119" s="30">
        <v>0.045</v>
      </c>
      <c r="G119" s="30">
        <v>160</v>
      </c>
      <c r="H119" s="30">
        <v>0</v>
      </c>
      <c r="I119" s="30">
        <v>160</v>
      </c>
      <c r="J119" s="30">
        <v>1</v>
      </c>
      <c r="K119" s="33">
        <v>7.2</v>
      </c>
      <c r="L119" s="33">
        <f t="shared" si="0"/>
        <v>7.199999999999999</v>
      </c>
    </row>
    <row r="120" spans="3:12" ht="14.25">
      <c r="C120" s="30" t="s">
        <v>508</v>
      </c>
      <c r="D120" s="31" t="s">
        <v>1094</v>
      </c>
      <c r="E120" s="32" t="s">
        <v>725</v>
      </c>
      <c r="F120" s="30">
        <v>0.02</v>
      </c>
      <c r="G120" s="30">
        <v>18.52</v>
      </c>
      <c r="H120" s="30">
        <v>0</v>
      </c>
      <c r="I120" s="30">
        <v>18.52</v>
      </c>
      <c r="J120" s="30">
        <v>1</v>
      </c>
      <c r="K120" s="33">
        <v>0.3704</v>
      </c>
      <c r="L120" s="33">
        <f t="shared" si="0"/>
        <v>0.3704</v>
      </c>
    </row>
    <row r="121" spans="3:12" ht="14.25">
      <c r="C121" s="30">
        <v>316</v>
      </c>
      <c r="D121" s="31" t="s">
        <v>1076</v>
      </c>
      <c r="E121" s="32" t="s">
        <v>725</v>
      </c>
      <c r="F121" s="30">
        <v>0.03</v>
      </c>
      <c r="G121" s="30">
        <v>1.2</v>
      </c>
      <c r="H121" s="30">
        <v>0</v>
      </c>
      <c r="I121" s="30">
        <v>1.2</v>
      </c>
      <c r="J121" s="30">
        <v>1</v>
      </c>
      <c r="K121" s="33">
        <v>0.036</v>
      </c>
      <c r="L121" s="33">
        <f t="shared" si="0"/>
        <v>0.036</v>
      </c>
    </row>
    <row r="122" spans="4:12" ht="14.25">
      <c r="D122" s="31" t="s">
        <v>1095</v>
      </c>
      <c r="E122" s="32" t="s">
        <v>722</v>
      </c>
      <c r="F122" s="30">
        <v>1</v>
      </c>
      <c r="G122" s="30">
        <v>716</v>
      </c>
      <c r="H122" s="30">
        <v>0</v>
      </c>
      <c r="I122" s="30">
        <v>716</v>
      </c>
      <c r="J122" s="30">
        <v>1</v>
      </c>
      <c r="K122" s="33">
        <v>716</v>
      </c>
      <c r="L122" s="33">
        <f t="shared" si="0"/>
        <v>716</v>
      </c>
    </row>
    <row r="123" spans="4:12" ht="14.25">
      <c r="D123" s="31" t="s">
        <v>1096</v>
      </c>
      <c r="E123" s="32" t="s">
        <v>722</v>
      </c>
      <c r="F123" s="30">
        <v>1</v>
      </c>
      <c r="G123" s="30">
        <v>120</v>
      </c>
      <c r="H123" s="30">
        <v>0</v>
      </c>
      <c r="I123" s="30">
        <v>120</v>
      </c>
      <c r="J123" s="30">
        <v>1</v>
      </c>
      <c r="K123" s="33">
        <v>120</v>
      </c>
      <c r="L123" s="33">
        <f t="shared" si="0"/>
        <v>120</v>
      </c>
    </row>
    <row r="124" spans="11:12" ht="14.25">
      <c r="K124" s="33">
        <v>844.4584</v>
      </c>
      <c r="L124" s="33">
        <f>SUM(L118:L123)</f>
        <v>844.4584</v>
      </c>
    </row>
    <row r="125" ht="14.25">
      <c r="D125" s="31" t="s">
        <v>1065</v>
      </c>
    </row>
    <row r="126" spans="4:12" ht="14.25">
      <c r="D126" s="31" t="s">
        <v>1072</v>
      </c>
      <c r="E126" s="32" t="s">
        <v>1067</v>
      </c>
      <c r="F126" s="30">
        <v>3.35</v>
      </c>
      <c r="G126" s="30">
        <v>3.5</v>
      </c>
      <c r="J126" s="30">
        <v>1</v>
      </c>
      <c r="K126" s="33">
        <v>11.725</v>
      </c>
      <c r="L126" s="33">
        <f>F126*G126*J126</f>
        <v>11.725</v>
      </c>
    </row>
    <row r="127" spans="4:12" ht="14.25">
      <c r="D127" s="31" t="s">
        <v>1097</v>
      </c>
      <c r="E127" s="32" t="s">
        <v>1067</v>
      </c>
      <c r="F127" s="30">
        <v>0.32</v>
      </c>
      <c r="G127" s="30">
        <v>3.5</v>
      </c>
      <c r="J127" s="30">
        <v>1</v>
      </c>
      <c r="K127" s="33">
        <v>1.12</v>
      </c>
      <c r="L127" s="33">
        <f>F127*G127*J127</f>
        <v>1.12</v>
      </c>
    </row>
    <row r="128" spans="11:12" ht="14.25">
      <c r="K128" s="33">
        <v>12.845</v>
      </c>
      <c r="L128" s="33">
        <f>SUM(L126:L127)</f>
        <v>12.844999999999999</v>
      </c>
    </row>
    <row r="129" ht="14.25">
      <c r="D129" s="31" t="s">
        <v>1058</v>
      </c>
    </row>
    <row r="130" spans="4:12" ht="14.25">
      <c r="D130" s="31" t="s">
        <v>1073</v>
      </c>
      <c r="F130" s="30">
        <v>10</v>
      </c>
      <c r="K130" s="33">
        <v>84.44584</v>
      </c>
      <c r="L130" s="33">
        <f>L124*F130*0.01</f>
        <v>84.44583999999999</v>
      </c>
    </row>
    <row r="131" spans="4:12" ht="14.25">
      <c r="D131" s="31" t="s">
        <v>1068</v>
      </c>
      <c r="F131" s="30">
        <v>95</v>
      </c>
      <c r="K131" s="33">
        <v>12.20275</v>
      </c>
      <c r="L131" s="33">
        <f>L128*F131*0.01</f>
        <v>12.202749999999998</v>
      </c>
    </row>
    <row r="132" spans="4:12" ht="14.25">
      <c r="D132" s="31" t="s">
        <v>1060</v>
      </c>
      <c r="K132" s="33">
        <v>857.3034</v>
      </c>
      <c r="L132" s="33">
        <f>L124+L128</f>
        <v>857.3034</v>
      </c>
    </row>
    <row r="133" spans="4:12" ht="14.25">
      <c r="D133" s="31" t="s">
        <v>1061</v>
      </c>
      <c r="K133" s="33">
        <v>96.64859</v>
      </c>
      <c r="L133" s="33">
        <f>L130+L131</f>
        <v>96.64858999999998</v>
      </c>
    </row>
    <row r="134" spans="4:12" ht="14.25">
      <c r="D134" s="31" t="s">
        <v>1062</v>
      </c>
      <c r="F134" s="30">
        <v>10</v>
      </c>
      <c r="K134" s="33">
        <v>95.3952</v>
      </c>
      <c r="L134" s="33">
        <f>L124*F134*0.01+L130*F134*0.01+L128*F134*0.01+L131*F134*0.01</f>
        <v>95.39519899999999</v>
      </c>
    </row>
    <row r="135" spans="4:12" ht="14.25">
      <c r="D135" s="31" t="s">
        <v>1063</v>
      </c>
      <c r="K135" s="33">
        <v>1049.34719</v>
      </c>
      <c r="L135" s="33">
        <f>L124+L128+L133+L134</f>
        <v>1049.347189</v>
      </c>
    </row>
    <row r="137" spans="1:6" ht="28.5">
      <c r="A137" s="30" t="s">
        <v>1098</v>
      </c>
      <c r="B137" s="30" t="s">
        <v>509</v>
      </c>
      <c r="D137" s="31" t="s">
        <v>734</v>
      </c>
      <c r="E137" s="32" t="s">
        <v>722</v>
      </c>
      <c r="F137" s="30">
        <v>23</v>
      </c>
    </row>
    <row r="139" ht="14.25">
      <c r="D139" s="31" t="s">
        <v>1070</v>
      </c>
    </row>
    <row r="140" spans="6:11" ht="14.25">
      <c r="F140" s="30" t="s">
        <v>1053</v>
      </c>
      <c r="G140" s="30" t="s">
        <v>720</v>
      </c>
      <c r="H140" s="30" t="s">
        <v>1046</v>
      </c>
      <c r="I140" s="30" t="s">
        <v>1047</v>
      </c>
      <c r="J140" s="30" t="s">
        <v>1048</v>
      </c>
      <c r="K140" s="33" t="s">
        <v>1054</v>
      </c>
    </row>
    <row r="141" spans="3:12" ht="14.25">
      <c r="C141" s="30" t="s">
        <v>508</v>
      </c>
      <c r="D141" s="31" t="s">
        <v>1094</v>
      </c>
      <c r="E141" s="32" t="s">
        <v>725</v>
      </c>
      <c r="F141" s="30">
        <v>0.53</v>
      </c>
      <c r="G141" s="30">
        <v>18.52</v>
      </c>
      <c r="H141" s="30">
        <v>0</v>
      </c>
      <c r="I141" s="30">
        <v>18.52</v>
      </c>
      <c r="J141" s="30">
        <v>1</v>
      </c>
      <c r="K141" s="33">
        <v>9.8156</v>
      </c>
      <c r="L141" s="33">
        <f aca="true" t="shared" si="1" ref="L141:L149">F141*G141*(1+H141*0.01)*J141</f>
        <v>9.8156</v>
      </c>
    </row>
    <row r="142" spans="3:12" ht="14.25">
      <c r="C142" s="30" t="s">
        <v>510</v>
      </c>
      <c r="D142" s="31" t="s">
        <v>1099</v>
      </c>
      <c r="E142" s="32" t="s">
        <v>725</v>
      </c>
      <c r="F142" s="30">
        <v>0.003</v>
      </c>
      <c r="G142" s="30">
        <v>300</v>
      </c>
      <c r="H142" s="30">
        <v>0</v>
      </c>
      <c r="I142" s="30">
        <v>300</v>
      </c>
      <c r="J142" s="30">
        <v>1</v>
      </c>
      <c r="K142" s="33">
        <v>0.9</v>
      </c>
      <c r="L142" s="33">
        <f t="shared" si="1"/>
        <v>0.9</v>
      </c>
    </row>
    <row r="143" spans="4:12" ht="14.25">
      <c r="D143" s="31" t="s">
        <v>1100</v>
      </c>
      <c r="E143" s="32" t="s">
        <v>725</v>
      </c>
      <c r="F143" s="30">
        <v>0.048</v>
      </c>
      <c r="G143" s="30">
        <v>280</v>
      </c>
      <c r="H143" s="30">
        <v>0</v>
      </c>
      <c r="I143" s="30">
        <v>280</v>
      </c>
      <c r="J143" s="30">
        <v>1</v>
      </c>
      <c r="K143" s="33">
        <v>13.44</v>
      </c>
      <c r="L143" s="33">
        <f t="shared" si="1"/>
        <v>13.44</v>
      </c>
    </row>
    <row r="144" spans="3:12" ht="14.25">
      <c r="C144" s="30">
        <v>1996</v>
      </c>
      <c r="D144" s="31" t="s">
        <v>1101</v>
      </c>
      <c r="E144" s="32" t="s">
        <v>811</v>
      </c>
      <c r="F144" s="30">
        <v>152</v>
      </c>
      <c r="G144" s="30">
        <v>0.16</v>
      </c>
      <c r="H144" s="30">
        <v>0</v>
      </c>
      <c r="I144" s="30">
        <v>0.16</v>
      </c>
      <c r="J144" s="30">
        <v>1</v>
      </c>
      <c r="K144" s="33">
        <v>24.32</v>
      </c>
      <c r="L144" s="33">
        <f t="shared" si="1"/>
        <v>24.32</v>
      </c>
    </row>
    <row r="145" spans="4:12" ht="14.25">
      <c r="D145" s="31" t="s">
        <v>1102</v>
      </c>
      <c r="E145" s="32" t="s">
        <v>811</v>
      </c>
      <c r="F145" s="30">
        <v>0.6</v>
      </c>
      <c r="G145" s="30">
        <v>2.9</v>
      </c>
      <c r="H145" s="30">
        <v>0</v>
      </c>
      <c r="I145" s="30">
        <v>2.9</v>
      </c>
      <c r="J145" s="30">
        <v>1</v>
      </c>
      <c r="K145" s="33">
        <v>1.74</v>
      </c>
      <c r="L145" s="33">
        <f t="shared" si="1"/>
        <v>1.74</v>
      </c>
    </row>
    <row r="146" spans="3:12" ht="14.25">
      <c r="C146" s="30">
        <v>415</v>
      </c>
      <c r="D146" s="31" t="s">
        <v>1103</v>
      </c>
      <c r="E146" s="32" t="s">
        <v>725</v>
      </c>
      <c r="F146" s="30">
        <v>0.0018</v>
      </c>
      <c r="G146" s="30">
        <v>300</v>
      </c>
      <c r="H146" s="30">
        <v>0</v>
      </c>
      <c r="I146" s="30">
        <v>300</v>
      </c>
      <c r="J146" s="30">
        <v>1</v>
      </c>
      <c r="K146" s="33">
        <v>0.54</v>
      </c>
      <c r="L146" s="33">
        <f t="shared" si="1"/>
        <v>0.54</v>
      </c>
    </row>
    <row r="147" spans="3:12" ht="14.25">
      <c r="C147" s="30">
        <v>1437</v>
      </c>
      <c r="D147" s="31" t="s">
        <v>1104</v>
      </c>
      <c r="E147" s="32" t="s">
        <v>811</v>
      </c>
      <c r="F147" s="30">
        <v>0.58</v>
      </c>
      <c r="G147" s="30">
        <v>1.11</v>
      </c>
      <c r="H147" s="30">
        <v>0</v>
      </c>
      <c r="I147" s="30">
        <v>1.11</v>
      </c>
      <c r="J147" s="30">
        <v>1</v>
      </c>
      <c r="K147" s="33">
        <v>0.6438</v>
      </c>
      <c r="L147" s="33">
        <f t="shared" si="1"/>
        <v>0.6438</v>
      </c>
    </row>
    <row r="148" spans="3:12" ht="14.25">
      <c r="C148" s="30" t="s">
        <v>498</v>
      </c>
      <c r="D148" s="31" t="s">
        <v>1071</v>
      </c>
      <c r="E148" s="32" t="s">
        <v>725</v>
      </c>
      <c r="F148" s="30">
        <v>0.7</v>
      </c>
      <c r="G148" s="30">
        <v>14.2</v>
      </c>
      <c r="H148" s="30">
        <v>0</v>
      </c>
      <c r="I148" s="30">
        <v>14.2</v>
      </c>
      <c r="J148" s="30">
        <v>1</v>
      </c>
      <c r="K148" s="33">
        <v>9.94</v>
      </c>
      <c r="L148" s="33">
        <f t="shared" si="1"/>
        <v>9.94</v>
      </c>
    </row>
    <row r="149" spans="3:12" ht="14.25">
      <c r="C149" s="30">
        <v>316</v>
      </c>
      <c r="D149" s="31" t="s">
        <v>1076</v>
      </c>
      <c r="E149" s="32" t="s">
        <v>725</v>
      </c>
      <c r="F149" s="30">
        <v>0.59</v>
      </c>
      <c r="G149" s="30">
        <v>1.2</v>
      </c>
      <c r="H149" s="30">
        <v>0</v>
      </c>
      <c r="I149" s="30">
        <v>1.2</v>
      </c>
      <c r="J149" s="30">
        <v>1</v>
      </c>
      <c r="K149" s="33">
        <v>0.708</v>
      </c>
      <c r="L149" s="33">
        <f t="shared" si="1"/>
        <v>0.708</v>
      </c>
    </row>
    <row r="150" spans="11:12" ht="14.25">
      <c r="K150" s="33">
        <v>62.0474</v>
      </c>
      <c r="L150" s="33">
        <f>SUM(L141:L149)</f>
        <v>62.047399999999996</v>
      </c>
    </row>
    <row r="151" ht="14.25">
      <c r="D151" s="31" t="s">
        <v>1065</v>
      </c>
    </row>
    <row r="152" spans="4:12" ht="14.25">
      <c r="D152" s="31" t="s">
        <v>1072</v>
      </c>
      <c r="E152" s="32" t="s">
        <v>1067</v>
      </c>
      <c r="F152" s="30">
        <v>4.483</v>
      </c>
      <c r="G152" s="30">
        <v>3.5</v>
      </c>
      <c r="J152" s="30">
        <v>1</v>
      </c>
      <c r="K152" s="33">
        <v>15.6905</v>
      </c>
      <c r="L152" s="33">
        <f>F152*G152*J152</f>
        <v>15.690499999999998</v>
      </c>
    </row>
    <row r="153" spans="4:12" ht="14.25">
      <c r="D153" s="31" t="s">
        <v>1079</v>
      </c>
      <c r="E153" s="32" t="s">
        <v>1067</v>
      </c>
      <c r="F153" s="30">
        <v>4.282</v>
      </c>
      <c r="G153" s="30">
        <v>3.5</v>
      </c>
      <c r="J153" s="30">
        <v>1</v>
      </c>
      <c r="K153" s="33">
        <v>14.987</v>
      </c>
      <c r="L153" s="33">
        <f>F153*G153*J153</f>
        <v>14.987</v>
      </c>
    </row>
    <row r="154" spans="11:12" ht="14.25">
      <c r="K154" s="33">
        <v>30.6775</v>
      </c>
      <c r="L154" s="33">
        <f>SUM(L152:L153)</f>
        <v>30.6775</v>
      </c>
    </row>
    <row r="155" ht="14.25">
      <c r="D155" s="31" t="s">
        <v>1058</v>
      </c>
    </row>
    <row r="156" spans="4:12" ht="14.25">
      <c r="D156" s="31" t="s">
        <v>1073</v>
      </c>
      <c r="F156" s="30">
        <v>10</v>
      </c>
      <c r="K156" s="33">
        <v>6.20474</v>
      </c>
      <c r="L156" s="33">
        <f>L150*F156*0.01</f>
        <v>6.204739999999999</v>
      </c>
    </row>
    <row r="157" spans="4:12" ht="14.25">
      <c r="D157" s="31" t="s">
        <v>1068</v>
      </c>
      <c r="F157" s="30">
        <v>95</v>
      </c>
      <c r="K157" s="33">
        <v>29.14363</v>
      </c>
      <c r="L157" s="33">
        <f>L154*F157*0.01</f>
        <v>29.143624999999997</v>
      </c>
    </row>
    <row r="158" spans="4:12" ht="14.25">
      <c r="D158" s="31" t="s">
        <v>1060</v>
      </c>
      <c r="K158" s="33">
        <v>92.7249</v>
      </c>
      <c r="L158" s="33">
        <f>L150+L154</f>
        <v>92.72489999999999</v>
      </c>
    </row>
    <row r="159" spans="4:12" ht="14.25">
      <c r="D159" s="31" t="s">
        <v>1061</v>
      </c>
      <c r="K159" s="33">
        <v>35.34837</v>
      </c>
      <c r="L159" s="33">
        <f>L156+L157</f>
        <v>35.348364999999994</v>
      </c>
    </row>
    <row r="160" spans="4:12" ht="14.25">
      <c r="D160" s="31" t="s">
        <v>1062</v>
      </c>
      <c r="F160" s="30">
        <v>10</v>
      </c>
      <c r="K160" s="33">
        <v>12.80733</v>
      </c>
      <c r="L160" s="33">
        <f>L150*F160*0.01+L156*F160*0.01+L154*F160*0.01+L157*F160*0.01</f>
        <v>12.807326499999999</v>
      </c>
    </row>
    <row r="161" spans="4:12" ht="14.25">
      <c r="D161" s="31" t="s">
        <v>1063</v>
      </c>
      <c r="K161" s="33">
        <v>140.88059</v>
      </c>
      <c r="L161" s="33">
        <f>L150+L154+L159+L160</f>
        <v>140.88059149999998</v>
      </c>
    </row>
    <row r="163" spans="1:6" ht="28.5">
      <c r="A163" s="30" t="s">
        <v>1105</v>
      </c>
      <c r="B163" s="30" t="s">
        <v>511</v>
      </c>
      <c r="D163" s="31" t="s">
        <v>735</v>
      </c>
      <c r="E163" s="32" t="s">
        <v>722</v>
      </c>
      <c r="F163" s="30">
        <v>16</v>
      </c>
    </row>
    <row r="165" ht="14.25">
      <c r="D165" s="31" t="s">
        <v>1070</v>
      </c>
    </row>
    <row r="166" spans="6:11" ht="14.25">
      <c r="F166" s="30" t="s">
        <v>1053</v>
      </c>
      <c r="G166" s="30" t="s">
        <v>720</v>
      </c>
      <c r="H166" s="30" t="s">
        <v>1046</v>
      </c>
      <c r="I166" s="30" t="s">
        <v>1047</v>
      </c>
      <c r="J166" s="30" t="s">
        <v>1048</v>
      </c>
      <c r="K166" s="33" t="s">
        <v>1054</v>
      </c>
    </row>
    <row r="167" spans="3:12" ht="14.25">
      <c r="C167" s="30" t="s">
        <v>512</v>
      </c>
      <c r="D167" s="31" t="s">
        <v>1106</v>
      </c>
      <c r="E167" s="32" t="s">
        <v>722</v>
      </c>
      <c r="F167" s="30">
        <v>42</v>
      </c>
      <c r="G167" s="30">
        <v>0.38</v>
      </c>
      <c r="H167" s="30">
        <v>0</v>
      </c>
      <c r="I167" s="30">
        <v>0.38</v>
      </c>
      <c r="J167" s="30">
        <v>1</v>
      </c>
      <c r="K167" s="33">
        <v>15.96</v>
      </c>
      <c r="L167" s="33">
        <f aca="true" t="shared" si="2" ref="L167:L175">F167*G167*(1+H167*0.01)*J167</f>
        <v>15.96</v>
      </c>
    </row>
    <row r="168" spans="3:12" ht="14.25">
      <c r="C168" s="30" t="s">
        <v>513</v>
      </c>
      <c r="D168" s="31" t="s">
        <v>1107</v>
      </c>
      <c r="E168" s="32" t="s">
        <v>731</v>
      </c>
      <c r="F168" s="30">
        <v>2</v>
      </c>
      <c r="G168" s="30">
        <v>35</v>
      </c>
      <c r="H168" s="30">
        <v>0</v>
      </c>
      <c r="I168" s="30">
        <v>35</v>
      </c>
      <c r="J168" s="30">
        <v>1</v>
      </c>
      <c r="K168" s="33">
        <v>70</v>
      </c>
      <c r="L168" s="33">
        <f t="shared" si="2"/>
        <v>70</v>
      </c>
    </row>
    <row r="169" spans="3:12" ht="14.25">
      <c r="C169" s="30" t="s">
        <v>498</v>
      </c>
      <c r="D169" s="31" t="s">
        <v>1071</v>
      </c>
      <c r="E169" s="32" t="s">
        <v>725</v>
      </c>
      <c r="F169" s="30">
        <v>0.06</v>
      </c>
      <c r="G169" s="30">
        <v>14.2</v>
      </c>
      <c r="H169" s="30">
        <v>0</v>
      </c>
      <c r="I169" s="30">
        <v>14.2</v>
      </c>
      <c r="J169" s="30">
        <v>1</v>
      </c>
      <c r="K169" s="33">
        <v>0.852</v>
      </c>
      <c r="L169" s="33">
        <f t="shared" si="2"/>
        <v>0.852</v>
      </c>
    </row>
    <row r="170" spans="3:12" ht="14.25">
      <c r="C170" s="30" t="s">
        <v>514</v>
      </c>
      <c r="D170" s="31" t="s">
        <v>1108</v>
      </c>
      <c r="E170" s="32" t="s">
        <v>722</v>
      </c>
      <c r="F170" s="30">
        <v>1</v>
      </c>
      <c r="G170" s="30">
        <v>52</v>
      </c>
      <c r="H170" s="30">
        <v>0</v>
      </c>
      <c r="I170" s="30">
        <v>52</v>
      </c>
      <c r="J170" s="30">
        <v>1</v>
      </c>
      <c r="K170" s="33">
        <v>52</v>
      </c>
      <c r="L170" s="33">
        <f t="shared" si="2"/>
        <v>52</v>
      </c>
    </row>
    <row r="171" spans="3:12" ht="14.25">
      <c r="C171" s="30" t="s">
        <v>515</v>
      </c>
      <c r="D171" s="31" t="s">
        <v>1109</v>
      </c>
      <c r="E171" s="32" t="s">
        <v>722</v>
      </c>
      <c r="F171" s="30">
        <v>1</v>
      </c>
      <c r="G171" s="30">
        <v>115</v>
      </c>
      <c r="H171" s="30">
        <v>0</v>
      </c>
      <c r="I171" s="30">
        <v>115</v>
      </c>
      <c r="J171" s="30">
        <v>1</v>
      </c>
      <c r="K171" s="33">
        <v>115</v>
      </c>
      <c r="L171" s="33">
        <f t="shared" si="2"/>
        <v>115</v>
      </c>
    </row>
    <row r="172" spans="3:12" ht="14.25">
      <c r="C172" s="30" t="s">
        <v>507</v>
      </c>
      <c r="D172" s="31" t="s">
        <v>1093</v>
      </c>
      <c r="E172" s="32" t="s">
        <v>933</v>
      </c>
      <c r="F172" s="30">
        <v>0.045</v>
      </c>
      <c r="G172" s="30">
        <v>160</v>
      </c>
      <c r="H172" s="30">
        <v>0</v>
      </c>
      <c r="I172" s="30">
        <v>160</v>
      </c>
      <c r="J172" s="30">
        <v>1</v>
      </c>
      <c r="K172" s="33">
        <v>7.2</v>
      </c>
      <c r="L172" s="33">
        <f t="shared" si="2"/>
        <v>7.199999999999999</v>
      </c>
    </row>
    <row r="173" spans="3:12" ht="14.25">
      <c r="C173" s="30" t="s">
        <v>516</v>
      </c>
      <c r="D173" s="31" t="s">
        <v>1110</v>
      </c>
      <c r="E173" s="32" t="s">
        <v>722</v>
      </c>
      <c r="F173" s="30">
        <v>1</v>
      </c>
      <c r="G173" s="30">
        <v>1.5</v>
      </c>
      <c r="H173" s="30">
        <v>0</v>
      </c>
      <c r="I173" s="30">
        <v>1.5</v>
      </c>
      <c r="J173" s="30">
        <v>1</v>
      </c>
      <c r="K173" s="33">
        <v>1.5</v>
      </c>
      <c r="L173" s="33">
        <f t="shared" si="2"/>
        <v>1.5</v>
      </c>
    </row>
    <row r="174" spans="3:12" ht="14.25">
      <c r="C174" s="30" t="s">
        <v>508</v>
      </c>
      <c r="D174" s="31" t="s">
        <v>1094</v>
      </c>
      <c r="E174" s="32" t="s">
        <v>725</v>
      </c>
      <c r="F174" s="30">
        <v>0.02</v>
      </c>
      <c r="G174" s="30">
        <v>18.52</v>
      </c>
      <c r="H174" s="30">
        <v>0</v>
      </c>
      <c r="I174" s="30">
        <v>18.52</v>
      </c>
      <c r="J174" s="30">
        <v>1</v>
      </c>
      <c r="K174" s="33">
        <v>0.3704</v>
      </c>
      <c r="L174" s="33">
        <f t="shared" si="2"/>
        <v>0.3704</v>
      </c>
    </row>
    <row r="175" spans="3:12" ht="14.25">
      <c r="C175" s="30">
        <v>316</v>
      </c>
      <c r="D175" s="31" t="s">
        <v>1076</v>
      </c>
      <c r="E175" s="32" t="s">
        <v>725</v>
      </c>
      <c r="F175" s="30">
        <v>0.03</v>
      </c>
      <c r="G175" s="30">
        <v>1.2</v>
      </c>
      <c r="H175" s="30">
        <v>0</v>
      </c>
      <c r="I175" s="30">
        <v>1.2</v>
      </c>
      <c r="J175" s="30">
        <v>1</v>
      </c>
      <c r="K175" s="33">
        <v>0.036</v>
      </c>
      <c r="L175" s="33">
        <f t="shared" si="2"/>
        <v>0.036</v>
      </c>
    </row>
    <row r="176" spans="11:12" ht="14.25">
      <c r="K176" s="33">
        <v>262.9184</v>
      </c>
      <c r="L176" s="33">
        <f>SUM(L167:L175)</f>
        <v>262.9184</v>
      </c>
    </row>
    <row r="177" ht="14.25">
      <c r="D177" s="31" t="s">
        <v>1065</v>
      </c>
    </row>
    <row r="178" spans="4:12" ht="14.25">
      <c r="D178" s="31" t="s">
        <v>1072</v>
      </c>
      <c r="E178" s="32" t="s">
        <v>1067</v>
      </c>
      <c r="F178" s="30">
        <v>6.35</v>
      </c>
      <c r="G178" s="30">
        <v>3.5</v>
      </c>
      <c r="J178" s="30">
        <v>1</v>
      </c>
      <c r="K178" s="33">
        <v>22.225</v>
      </c>
      <c r="L178" s="33">
        <f>F178*G178*J178</f>
        <v>22.224999999999998</v>
      </c>
    </row>
    <row r="179" spans="4:12" ht="14.25">
      <c r="D179" s="31" t="s">
        <v>1079</v>
      </c>
      <c r="E179" s="32" t="s">
        <v>1067</v>
      </c>
      <c r="F179" s="30">
        <v>0.09</v>
      </c>
      <c r="G179" s="30">
        <v>3.5</v>
      </c>
      <c r="J179" s="30">
        <v>1</v>
      </c>
      <c r="K179" s="33">
        <v>0.315</v>
      </c>
      <c r="L179" s="33">
        <f>F179*G179*J179</f>
        <v>0.315</v>
      </c>
    </row>
    <row r="180" spans="4:12" ht="14.25">
      <c r="D180" s="31" t="s">
        <v>1097</v>
      </c>
      <c r="E180" s="32" t="s">
        <v>1067</v>
      </c>
      <c r="F180" s="30">
        <v>0.32</v>
      </c>
      <c r="G180" s="30">
        <v>3.5</v>
      </c>
      <c r="J180" s="30">
        <v>1</v>
      </c>
      <c r="K180" s="33">
        <v>1.12</v>
      </c>
      <c r="L180" s="33">
        <f>F180*G180*J180</f>
        <v>1.12</v>
      </c>
    </row>
    <row r="181" spans="11:12" ht="14.25">
      <c r="K181" s="33">
        <v>23.66</v>
      </c>
      <c r="L181" s="33">
        <f>SUM(L178:L180)</f>
        <v>23.66</v>
      </c>
    </row>
    <row r="182" ht="14.25">
      <c r="D182" s="31" t="s">
        <v>1058</v>
      </c>
    </row>
    <row r="183" spans="4:12" ht="14.25">
      <c r="D183" s="31" t="s">
        <v>1073</v>
      </c>
      <c r="F183" s="30">
        <v>10</v>
      </c>
      <c r="K183" s="33">
        <v>26.29184</v>
      </c>
      <c r="L183" s="33">
        <f>L176*F183*0.01</f>
        <v>26.291840000000004</v>
      </c>
    </row>
    <row r="184" spans="4:12" ht="14.25">
      <c r="D184" s="31" t="s">
        <v>1068</v>
      </c>
      <c r="F184" s="30">
        <v>95</v>
      </c>
      <c r="K184" s="33">
        <v>22.477</v>
      </c>
      <c r="L184" s="33">
        <f>L181*F184*0.01</f>
        <v>22.477</v>
      </c>
    </row>
    <row r="185" spans="4:12" ht="14.25">
      <c r="D185" s="31" t="s">
        <v>1060</v>
      </c>
      <c r="K185" s="33">
        <v>286.5784</v>
      </c>
      <c r="L185" s="33">
        <f>L176+L181</f>
        <v>286.57840000000004</v>
      </c>
    </row>
    <row r="186" spans="4:12" ht="14.25">
      <c r="D186" s="31" t="s">
        <v>1061</v>
      </c>
      <c r="K186" s="33">
        <v>48.76884</v>
      </c>
      <c r="L186" s="33">
        <f>L183+L184</f>
        <v>48.768840000000004</v>
      </c>
    </row>
    <row r="187" spans="4:12" ht="14.25">
      <c r="D187" s="31" t="s">
        <v>1062</v>
      </c>
      <c r="F187" s="30">
        <v>10</v>
      </c>
      <c r="K187" s="33">
        <v>33.53472</v>
      </c>
      <c r="L187" s="33">
        <f>L176*F187*0.01+L183*F187*0.01+L181*F187*0.01+L184*F187*0.01</f>
        <v>33.534724000000004</v>
      </c>
    </row>
    <row r="188" spans="4:12" ht="14.25">
      <c r="D188" s="31" t="s">
        <v>1063</v>
      </c>
      <c r="K188" s="33">
        <v>368.88196</v>
      </c>
      <c r="L188" s="33">
        <f>L176+L181+L186+L187</f>
        <v>368.88196400000004</v>
      </c>
    </row>
    <row r="190" spans="1:6" ht="86.25">
      <c r="A190" s="30" t="s">
        <v>1111</v>
      </c>
      <c r="D190" s="31" t="s">
        <v>736</v>
      </c>
      <c r="E190" s="32" t="s">
        <v>722</v>
      </c>
      <c r="F190" s="30">
        <v>20</v>
      </c>
    </row>
    <row r="192" ht="14.25">
      <c r="D192" s="31" t="s">
        <v>1070</v>
      </c>
    </row>
    <row r="193" spans="6:11" ht="14.25">
      <c r="F193" s="30" t="s">
        <v>1053</v>
      </c>
      <c r="G193" s="30" t="s">
        <v>720</v>
      </c>
      <c r="H193" s="30" t="s">
        <v>1046</v>
      </c>
      <c r="I193" s="30" t="s">
        <v>1047</v>
      </c>
      <c r="J193" s="30" t="s">
        <v>1048</v>
      </c>
      <c r="K193" s="33" t="s">
        <v>1054</v>
      </c>
    </row>
    <row r="194" spans="4:12" ht="14.25">
      <c r="D194" s="31" t="s">
        <v>1112</v>
      </c>
      <c r="E194" s="32" t="s">
        <v>722</v>
      </c>
      <c r="F194" s="30">
        <v>1</v>
      </c>
      <c r="G194" s="30">
        <v>152</v>
      </c>
      <c r="H194" s="30">
        <v>0</v>
      </c>
      <c r="I194" s="30">
        <v>152</v>
      </c>
      <c r="J194" s="30">
        <v>1</v>
      </c>
      <c r="K194" s="33">
        <v>152</v>
      </c>
      <c r="L194" s="33">
        <f aca="true" t="shared" si="3" ref="L194:L205">F194*G194*(1+H194*0.01)*J194</f>
        <v>152</v>
      </c>
    </row>
    <row r="195" spans="4:12" ht="14.25">
      <c r="D195" s="31" t="s">
        <v>1113</v>
      </c>
      <c r="E195" s="32" t="s">
        <v>725</v>
      </c>
      <c r="F195" s="30">
        <v>0.35</v>
      </c>
      <c r="G195" s="30">
        <v>125</v>
      </c>
      <c r="H195" s="30">
        <v>0</v>
      </c>
      <c r="I195" s="30">
        <v>125</v>
      </c>
      <c r="J195" s="30">
        <v>1</v>
      </c>
      <c r="K195" s="33">
        <v>43.75</v>
      </c>
      <c r="L195" s="33">
        <f t="shared" si="3"/>
        <v>43.75</v>
      </c>
    </row>
    <row r="196" spans="4:12" ht="14.25">
      <c r="D196" s="31" t="s">
        <v>1114</v>
      </c>
      <c r="E196" s="32" t="s">
        <v>725</v>
      </c>
      <c r="F196" s="30">
        <v>0.4</v>
      </c>
      <c r="G196" s="30">
        <v>15</v>
      </c>
      <c r="H196" s="30">
        <v>0</v>
      </c>
      <c r="I196" s="30">
        <v>15</v>
      </c>
      <c r="J196" s="30">
        <v>1</v>
      </c>
      <c r="K196" s="33">
        <v>6</v>
      </c>
      <c r="L196" s="33">
        <f t="shared" si="3"/>
        <v>6</v>
      </c>
    </row>
    <row r="197" spans="4:12" ht="14.25">
      <c r="D197" s="31" t="s">
        <v>1115</v>
      </c>
      <c r="E197" s="32" t="s">
        <v>800</v>
      </c>
      <c r="F197" s="30">
        <v>1.2</v>
      </c>
      <c r="G197" s="30">
        <v>35.52</v>
      </c>
      <c r="H197" s="30">
        <v>0</v>
      </c>
      <c r="I197" s="30">
        <v>35.52</v>
      </c>
      <c r="J197" s="30">
        <v>1</v>
      </c>
      <c r="K197" s="33">
        <v>42.624</v>
      </c>
      <c r="L197" s="33">
        <f t="shared" si="3"/>
        <v>42.624</v>
      </c>
    </row>
    <row r="198" spans="3:12" ht="14.25">
      <c r="C198" s="30" t="s">
        <v>517</v>
      </c>
      <c r="D198" s="31" t="s">
        <v>1116</v>
      </c>
      <c r="E198" s="32" t="s">
        <v>811</v>
      </c>
      <c r="F198" s="30">
        <v>0.054</v>
      </c>
      <c r="G198" s="30">
        <v>1.54</v>
      </c>
      <c r="H198" s="30">
        <v>0</v>
      </c>
      <c r="I198" s="30">
        <v>1.54</v>
      </c>
      <c r="J198" s="30">
        <v>1</v>
      </c>
      <c r="K198" s="33">
        <v>0.08316</v>
      </c>
      <c r="L198" s="33">
        <f t="shared" si="3"/>
        <v>0.08316</v>
      </c>
    </row>
    <row r="199" spans="3:12" ht="14.25">
      <c r="C199" s="30" t="s">
        <v>518</v>
      </c>
      <c r="D199" s="31" t="s">
        <v>1117</v>
      </c>
      <c r="E199" s="32" t="s">
        <v>811</v>
      </c>
      <c r="F199" s="30">
        <v>18.18</v>
      </c>
      <c r="G199" s="30">
        <v>1.05</v>
      </c>
      <c r="H199" s="30">
        <v>0</v>
      </c>
      <c r="I199" s="30">
        <v>1.05</v>
      </c>
      <c r="J199" s="30">
        <v>1</v>
      </c>
      <c r="K199" s="33">
        <v>19.089</v>
      </c>
      <c r="L199" s="33">
        <f t="shared" si="3"/>
        <v>19.089000000000002</v>
      </c>
    </row>
    <row r="200" spans="3:12" ht="14.25">
      <c r="C200" s="30" t="s">
        <v>517</v>
      </c>
      <c r="D200" s="31" t="s">
        <v>1116</v>
      </c>
      <c r="E200" s="32" t="s">
        <v>811</v>
      </c>
      <c r="F200" s="30">
        <v>0.008</v>
      </c>
      <c r="G200" s="30">
        <v>1.54</v>
      </c>
      <c r="H200" s="30">
        <v>0</v>
      </c>
      <c r="I200" s="30">
        <v>1.54</v>
      </c>
      <c r="J200" s="30">
        <v>1</v>
      </c>
      <c r="K200" s="33">
        <v>0.01232</v>
      </c>
      <c r="L200" s="33">
        <f t="shared" si="3"/>
        <v>0.012320000000000001</v>
      </c>
    </row>
    <row r="201" spans="3:12" ht="14.25">
      <c r="C201" s="30" t="s">
        <v>519</v>
      </c>
      <c r="D201" s="31" t="s">
        <v>1118</v>
      </c>
      <c r="E201" s="32" t="s">
        <v>811</v>
      </c>
      <c r="F201" s="30">
        <v>0.038</v>
      </c>
      <c r="G201" s="30">
        <v>2.9</v>
      </c>
      <c r="H201" s="30">
        <v>0</v>
      </c>
      <c r="I201" s="30">
        <v>2.9</v>
      </c>
      <c r="J201" s="30">
        <v>1</v>
      </c>
      <c r="K201" s="33">
        <v>0.1102</v>
      </c>
      <c r="L201" s="33">
        <f t="shared" si="3"/>
        <v>0.11019999999999999</v>
      </c>
    </row>
    <row r="202" spans="3:12" ht="14.25">
      <c r="C202" s="30" t="s">
        <v>520</v>
      </c>
      <c r="D202" s="31" t="s">
        <v>1119</v>
      </c>
      <c r="E202" s="32" t="s">
        <v>811</v>
      </c>
      <c r="F202" s="30">
        <v>0.05</v>
      </c>
      <c r="G202" s="30">
        <v>2</v>
      </c>
      <c r="H202" s="30">
        <v>0</v>
      </c>
      <c r="I202" s="30">
        <v>2</v>
      </c>
      <c r="J202" s="30">
        <v>1</v>
      </c>
      <c r="K202" s="33">
        <v>0.1</v>
      </c>
      <c r="L202" s="33">
        <f t="shared" si="3"/>
        <v>0.1</v>
      </c>
    </row>
    <row r="203" spans="4:12" ht="14.25">
      <c r="D203" s="31" t="s">
        <v>1100</v>
      </c>
      <c r="E203" s="32" t="s">
        <v>725</v>
      </c>
      <c r="F203" s="30">
        <v>0.0015</v>
      </c>
      <c r="G203" s="30">
        <v>280</v>
      </c>
      <c r="H203" s="30">
        <v>0</v>
      </c>
      <c r="I203" s="30">
        <v>280</v>
      </c>
      <c r="J203" s="30">
        <v>1</v>
      </c>
      <c r="K203" s="33">
        <v>0.42</v>
      </c>
      <c r="L203" s="33">
        <f t="shared" si="3"/>
        <v>0.42</v>
      </c>
    </row>
    <row r="204" spans="3:12" ht="14.25">
      <c r="C204" s="30" t="s">
        <v>510</v>
      </c>
      <c r="D204" s="31" t="s">
        <v>1099</v>
      </c>
      <c r="E204" s="32" t="s">
        <v>725</v>
      </c>
      <c r="F204" s="30">
        <v>0.00045</v>
      </c>
      <c r="G204" s="30">
        <v>300</v>
      </c>
      <c r="H204" s="30">
        <v>0</v>
      </c>
      <c r="I204" s="30">
        <v>300</v>
      </c>
      <c r="J204" s="30">
        <v>1</v>
      </c>
      <c r="K204" s="33">
        <v>0.135</v>
      </c>
      <c r="L204" s="33">
        <f t="shared" si="3"/>
        <v>0.135</v>
      </c>
    </row>
    <row r="205" spans="3:12" ht="14.25">
      <c r="C205" s="30" t="s">
        <v>521</v>
      </c>
      <c r="D205" s="31" t="s">
        <v>1120</v>
      </c>
      <c r="E205" s="32" t="s">
        <v>800</v>
      </c>
      <c r="F205" s="30">
        <v>0.5</v>
      </c>
      <c r="G205" s="30">
        <v>0</v>
      </c>
      <c r="H205" s="30">
        <v>0</v>
      </c>
      <c r="I205" s="30">
        <v>0</v>
      </c>
      <c r="J205" s="30">
        <v>1</v>
      </c>
      <c r="K205" s="33">
        <v>0</v>
      </c>
      <c r="L205" s="33">
        <f t="shared" si="3"/>
        <v>0</v>
      </c>
    </row>
    <row r="206" spans="11:12" ht="14.25">
      <c r="K206" s="33">
        <v>264.32368</v>
      </c>
      <c r="L206" s="33">
        <f>SUM(L194:L205)</f>
        <v>264.32368</v>
      </c>
    </row>
    <row r="207" ht="14.25">
      <c r="D207" s="31" t="s">
        <v>1052</v>
      </c>
    </row>
    <row r="208" spans="4:12" ht="14.25">
      <c r="D208" s="31" t="s">
        <v>1121</v>
      </c>
      <c r="E208" s="32" t="s">
        <v>1056</v>
      </c>
      <c r="F208" s="30">
        <v>0.014</v>
      </c>
      <c r="G208" s="30">
        <v>240</v>
      </c>
      <c r="J208" s="30">
        <v>1</v>
      </c>
      <c r="K208" s="33">
        <v>3.36</v>
      </c>
      <c r="L208" s="33">
        <f>F208*G208*J208</f>
        <v>3.36</v>
      </c>
    </row>
    <row r="209" spans="4:12" ht="14.25">
      <c r="D209" s="31" t="s">
        <v>1122</v>
      </c>
      <c r="E209" s="32" t="s">
        <v>1056</v>
      </c>
      <c r="F209" s="30">
        <v>0.025</v>
      </c>
      <c r="G209" s="30">
        <v>240</v>
      </c>
      <c r="J209" s="30">
        <v>1</v>
      </c>
      <c r="K209" s="33">
        <v>6</v>
      </c>
      <c r="L209" s="33">
        <f>F209*G209*J209</f>
        <v>6</v>
      </c>
    </row>
    <row r="210" spans="4:12" ht="14.25">
      <c r="D210" s="31" t="s">
        <v>1123</v>
      </c>
      <c r="E210" s="32" t="s">
        <v>1056</v>
      </c>
      <c r="F210" s="30">
        <v>0.03</v>
      </c>
      <c r="G210" s="30">
        <v>50</v>
      </c>
      <c r="J210" s="30">
        <v>1</v>
      </c>
      <c r="K210" s="33">
        <v>1.5</v>
      </c>
      <c r="L210" s="33">
        <f>F210*G210*J210</f>
        <v>1.5</v>
      </c>
    </row>
    <row r="211" spans="11:12" ht="14.25">
      <c r="K211" s="33">
        <v>10.86</v>
      </c>
      <c r="L211" s="33">
        <f>SUM(L208:L210)</f>
        <v>10.86</v>
      </c>
    </row>
    <row r="212" ht="14.25">
      <c r="D212" s="31" t="s">
        <v>1065</v>
      </c>
    </row>
    <row r="213" spans="4:12" ht="14.25">
      <c r="D213" s="31" t="s">
        <v>1124</v>
      </c>
      <c r="E213" s="32" t="s">
        <v>1067</v>
      </c>
      <c r="F213" s="30">
        <v>2.56</v>
      </c>
      <c r="G213" s="30">
        <v>3.5</v>
      </c>
      <c r="J213" s="30">
        <v>1</v>
      </c>
      <c r="K213" s="33">
        <v>8.96</v>
      </c>
      <c r="L213" s="33">
        <f aca="true" t="shared" si="4" ref="L213:L221">F213*G213*J213</f>
        <v>8.96</v>
      </c>
    </row>
    <row r="214" spans="4:12" ht="14.25">
      <c r="D214" s="31" t="s">
        <v>1124</v>
      </c>
      <c r="E214" s="32" t="s">
        <v>1067</v>
      </c>
      <c r="F214" s="30">
        <v>3.56</v>
      </c>
      <c r="G214" s="30">
        <v>3.5</v>
      </c>
      <c r="J214" s="30">
        <v>1</v>
      </c>
      <c r="K214" s="33">
        <v>12.46</v>
      </c>
      <c r="L214" s="33">
        <f t="shared" si="4"/>
        <v>12.46</v>
      </c>
    </row>
    <row r="215" spans="4:12" ht="14.25">
      <c r="D215" s="31" t="s">
        <v>1087</v>
      </c>
      <c r="E215" s="32" t="s">
        <v>1067</v>
      </c>
      <c r="F215" s="30">
        <v>3.56</v>
      </c>
      <c r="G215" s="30">
        <v>3.5</v>
      </c>
      <c r="J215" s="30">
        <v>1</v>
      </c>
      <c r="K215" s="33">
        <v>12.46</v>
      </c>
      <c r="L215" s="33">
        <f t="shared" si="4"/>
        <v>12.46</v>
      </c>
    </row>
    <row r="216" spans="4:12" ht="14.25">
      <c r="D216" s="31" t="s">
        <v>1072</v>
      </c>
      <c r="E216" s="32" t="s">
        <v>1067</v>
      </c>
      <c r="F216" s="30">
        <v>6.85</v>
      </c>
      <c r="G216" s="30">
        <v>3.5</v>
      </c>
      <c r="J216" s="30">
        <v>1</v>
      </c>
      <c r="K216" s="33">
        <v>23.975</v>
      </c>
      <c r="L216" s="33">
        <f t="shared" si="4"/>
        <v>23.974999999999998</v>
      </c>
    </row>
    <row r="217" spans="4:12" ht="14.25">
      <c r="D217" s="31" t="s">
        <v>1072</v>
      </c>
      <c r="E217" s="32" t="s">
        <v>1067</v>
      </c>
      <c r="F217" s="30">
        <v>0.198</v>
      </c>
      <c r="G217" s="30">
        <v>1</v>
      </c>
      <c r="J217" s="30">
        <v>1</v>
      </c>
      <c r="K217" s="33">
        <v>0.198</v>
      </c>
      <c r="L217" s="33">
        <f t="shared" si="4"/>
        <v>0.198</v>
      </c>
    </row>
    <row r="218" spans="4:12" ht="14.25">
      <c r="D218" s="31" t="s">
        <v>1125</v>
      </c>
      <c r="E218" s="32" t="s">
        <v>1067</v>
      </c>
      <c r="F218" s="30">
        <v>0.864</v>
      </c>
      <c r="G218" s="30">
        <v>3.5</v>
      </c>
      <c r="J218" s="30">
        <v>1</v>
      </c>
      <c r="K218" s="33">
        <v>3.024</v>
      </c>
      <c r="L218" s="33">
        <f t="shared" si="4"/>
        <v>3.024</v>
      </c>
    </row>
    <row r="219" spans="4:12" ht="14.25">
      <c r="D219" s="31" t="s">
        <v>1126</v>
      </c>
      <c r="E219" s="32" t="s">
        <v>1067</v>
      </c>
      <c r="F219" s="30">
        <v>0.576</v>
      </c>
      <c r="G219" s="30">
        <v>3.5</v>
      </c>
      <c r="J219" s="30">
        <v>1</v>
      </c>
      <c r="K219" s="33">
        <v>2.016</v>
      </c>
      <c r="L219" s="33">
        <f t="shared" si="4"/>
        <v>2.016</v>
      </c>
    </row>
    <row r="220" spans="4:12" ht="14.25">
      <c r="D220" s="31" t="s">
        <v>1072</v>
      </c>
      <c r="E220" s="32" t="s">
        <v>1067</v>
      </c>
      <c r="F220" s="30">
        <v>0.2115</v>
      </c>
      <c r="G220" s="30">
        <v>1</v>
      </c>
      <c r="J220" s="30">
        <v>1</v>
      </c>
      <c r="K220" s="33">
        <v>0.2115</v>
      </c>
      <c r="L220" s="33">
        <f t="shared" si="4"/>
        <v>0.2115</v>
      </c>
    </row>
    <row r="221" spans="4:12" ht="14.25">
      <c r="D221" s="31" t="s">
        <v>1127</v>
      </c>
      <c r="E221" s="32" t="s">
        <v>1067</v>
      </c>
      <c r="F221" s="30">
        <v>0.5705</v>
      </c>
      <c r="G221" s="30">
        <v>3.5</v>
      </c>
      <c r="J221" s="30">
        <v>1</v>
      </c>
      <c r="K221" s="33">
        <v>1.99675</v>
      </c>
      <c r="L221" s="33">
        <f t="shared" si="4"/>
        <v>1.99675</v>
      </c>
    </row>
    <row r="222" spans="11:12" ht="14.25">
      <c r="K222" s="33">
        <v>65.30125</v>
      </c>
      <c r="L222" s="33">
        <f>SUM(L213:L221)</f>
        <v>65.30125000000001</v>
      </c>
    </row>
    <row r="223" ht="14.25">
      <c r="D223" s="31" t="s">
        <v>1058</v>
      </c>
    </row>
    <row r="224" spans="4:12" ht="14.25">
      <c r="D224" s="31" t="s">
        <v>1073</v>
      </c>
      <c r="F224" s="30">
        <v>10</v>
      </c>
      <c r="K224" s="33">
        <v>26.43237</v>
      </c>
      <c r="L224" s="33">
        <f>L206*F224*0.01</f>
        <v>26.432368</v>
      </c>
    </row>
    <row r="225" spans="4:12" ht="14.25">
      <c r="D225" s="31" t="s">
        <v>1059</v>
      </c>
      <c r="F225" s="30">
        <v>30</v>
      </c>
      <c r="K225" s="33">
        <v>3.258</v>
      </c>
      <c r="L225" s="33">
        <f>L211*F225*0.01</f>
        <v>3.2579999999999996</v>
      </c>
    </row>
    <row r="226" spans="4:12" ht="14.25">
      <c r="D226" s="31" t="s">
        <v>1068</v>
      </c>
      <c r="F226" s="30">
        <v>95</v>
      </c>
      <c r="K226" s="33">
        <v>62.03619</v>
      </c>
      <c r="L226" s="33">
        <f>L222*F226*0.01</f>
        <v>62.036187500000004</v>
      </c>
    </row>
    <row r="227" spans="4:12" ht="14.25">
      <c r="D227" s="31" t="s">
        <v>1060</v>
      </c>
      <c r="K227" s="33">
        <v>340.48493</v>
      </c>
      <c r="L227" s="33">
        <f>L206+L211+L222</f>
        <v>340.4849300000001</v>
      </c>
    </row>
    <row r="228" spans="4:12" ht="14.25">
      <c r="D228" s="31" t="s">
        <v>1061</v>
      </c>
      <c r="K228" s="33">
        <v>91.72656</v>
      </c>
      <c r="L228" s="33">
        <f>L224+L225+L226</f>
        <v>91.7265555</v>
      </c>
    </row>
    <row r="229" spans="4:12" ht="14.25">
      <c r="D229" s="31" t="s">
        <v>1062</v>
      </c>
      <c r="F229" s="30">
        <v>10</v>
      </c>
      <c r="K229" s="33">
        <v>43.22115</v>
      </c>
      <c r="L229" s="33">
        <f>L206*F229*0.01+L224*F229*0.01+L211*F229*0.01+L225*F229*0.01+L222*F229*0.01+L226*F229*0.01</f>
        <v>43.221148549999995</v>
      </c>
    </row>
    <row r="230" spans="4:12" ht="14.25">
      <c r="D230" s="31" t="s">
        <v>1063</v>
      </c>
      <c r="K230" s="33">
        <v>475.43263</v>
      </c>
      <c r="L230" s="33">
        <f>L206+L211+L222+L228+L229</f>
        <v>475.4326340500001</v>
      </c>
    </row>
    <row r="232" spans="1:6" ht="72">
      <c r="A232" s="30" t="s">
        <v>1128</v>
      </c>
      <c r="D232" s="31" t="s">
        <v>737</v>
      </c>
      <c r="E232" s="32" t="s">
        <v>722</v>
      </c>
      <c r="F232" s="30">
        <v>51</v>
      </c>
    </row>
    <row r="234" ht="14.25">
      <c r="D234" s="31" t="s">
        <v>1070</v>
      </c>
    </row>
    <row r="235" spans="6:11" ht="14.25">
      <c r="F235" s="30" t="s">
        <v>1053</v>
      </c>
      <c r="G235" s="30" t="s">
        <v>720</v>
      </c>
      <c r="H235" s="30" t="s">
        <v>1046</v>
      </c>
      <c r="I235" s="30" t="s">
        <v>1047</v>
      </c>
      <c r="J235" s="30" t="s">
        <v>1048</v>
      </c>
      <c r="K235" s="33" t="s">
        <v>1054</v>
      </c>
    </row>
    <row r="236" spans="4:12" ht="14.25">
      <c r="D236" s="31" t="s">
        <v>1113</v>
      </c>
      <c r="E236" s="32" t="s">
        <v>725</v>
      </c>
      <c r="F236" s="30">
        <v>0.21</v>
      </c>
      <c r="G236" s="30">
        <v>125</v>
      </c>
      <c r="H236" s="30">
        <v>0</v>
      </c>
      <c r="I236" s="30">
        <v>125</v>
      </c>
      <c r="J236" s="30">
        <v>1</v>
      </c>
      <c r="K236" s="33">
        <v>26.25</v>
      </c>
      <c r="L236" s="33">
        <f>F236*G236*(1+H236*0.01)*J236</f>
        <v>26.25</v>
      </c>
    </row>
    <row r="237" spans="4:12" ht="14.25">
      <c r="D237" s="31" t="s">
        <v>1114</v>
      </c>
      <c r="E237" s="32" t="s">
        <v>725</v>
      </c>
      <c r="F237" s="30">
        <v>0.29</v>
      </c>
      <c r="G237" s="30">
        <v>15</v>
      </c>
      <c r="H237" s="30">
        <v>0</v>
      </c>
      <c r="I237" s="30">
        <v>15</v>
      </c>
      <c r="J237" s="30">
        <v>1</v>
      </c>
      <c r="K237" s="33">
        <v>4.35</v>
      </c>
      <c r="L237" s="33">
        <f>F237*G237*(1+H237*0.01)*J237</f>
        <v>4.35</v>
      </c>
    </row>
    <row r="238" spans="4:12" ht="14.25">
      <c r="D238" s="31" t="s">
        <v>1115</v>
      </c>
      <c r="E238" s="32" t="s">
        <v>800</v>
      </c>
      <c r="F238" s="30">
        <v>0.85</v>
      </c>
      <c r="G238" s="30">
        <v>35.52</v>
      </c>
      <c r="H238" s="30">
        <v>0</v>
      </c>
      <c r="I238" s="30">
        <v>35.52</v>
      </c>
      <c r="J238" s="30">
        <v>1</v>
      </c>
      <c r="K238" s="33">
        <v>30.192</v>
      </c>
      <c r="L238" s="33">
        <f>F238*G238*(1+H238*0.01)*J238</f>
        <v>30.192</v>
      </c>
    </row>
    <row r="239" spans="11:12" ht="14.25">
      <c r="K239" s="33">
        <v>60.792</v>
      </c>
      <c r="L239" s="33">
        <f>SUM(L236:L238)</f>
        <v>60.792</v>
      </c>
    </row>
    <row r="240" ht="14.25">
      <c r="D240" s="31" t="s">
        <v>1052</v>
      </c>
    </row>
    <row r="241" spans="4:12" ht="14.25">
      <c r="D241" s="31" t="s">
        <v>1121</v>
      </c>
      <c r="E241" s="32" t="s">
        <v>1056</v>
      </c>
      <c r="F241" s="30">
        <v>0.014</v>
      </c>
      <c r="G241" s="30">
        <v>240</v>
      </c>
      <c r="J241" s="30">
        <v>1</v>
      </c>
      <c r="K241" s="33">
        <v>3.36</v>
      </c>
      <c r="L241" s="33">
        <f>F241*G241*J241</f>
        <v>3.36</v>
      </c>
    </row>
    <row r="242" spans="4:12" ht="14.25">
      <c r="D242" s="31" t="s">
        <v>1122</v>
      </c>
      <c r="E242" s="32" t="s">
        <v>1056</v>
      </c>
      <c r="F242" s="30">
        <v>0.015</v>
      </c>
      <c r="G242" s="30">
        <v>240</v>
      </c>
      <c r="J242" s="30">
        <v>1</v>
      </c>
      <c r="K242" s="33">
        <v>3.6</v>
      </c>
      <c r="L242" s="33">
        <f>F242*G242*J242</f>
        <v>3.5999999999999996</v>
      </c>
    </row>
    <row r="243" spans="4:12" ht="14.25">
      <c r="D243" s="31" t="s">
        <v>1123</v>
      </c>
      <c r="E243" s="32" t="s">
        <v>1056</v>
      </c>
      <c r="F243" s="30">
        <v>0.02</v>
      </c>
      <c r="G243" s="30">
        <v>50</v>
      </c>
      <c r="J243" s="30">
        <v>1</v>
      </c>
      <c r="K243" s="33">
        <v>1</v>
      </c>
      <c r="L243" s="33">
        <f>F243*G243*J243</f>
        <v>1</v>
      </c>
    </row>
    <row r="244" spans="11:12" ht="14.25">
      <c r="K244" s="33">
        <v>7.96</v>
      </c>
      <c r="L244" s="33">
        <f>SUM(L241:L243)</f>
        <v>7.959999999999999</v>
      </c>
    </row>
    <row r="245" ht="14.25">
      <c r="D245" s="31" t="s">
        <v>1065</v>
      </c>
    </row>
    <row r="246" spans="4:12" ht="14.25">
      <c r="D246" s="31" t="s">
        <v>1124</v>
      </c>
      <c r="E246" s="32" t="s">
        <v>1067</v>
      </c>
      <c r="F246" s="30">
        <v>1.56</v>
      </c>
      <c r="G246" s="30">
        <v>3.5</v>
      </c>
      <c r="J246" s="30">
        <v>1</v>
      </c>
      <c r="K246" s="33">
        <v>5.46</v>
      </c>
      <c r="L246" s="33">
        <f>F246*G246*J246</f>
        <v>5.46</v>
      </c>
    </row>
    <row r="247" spans="4:12" ht="14.25">
      <c r="D247" s="31" t="s">
        <v>1124</v>
      </c>
      <c r="E247" s="32" t="s">
        <v>1067</v>
      </c>
      <c r="F247" s="30">
        <v>2.56</v>
      </c>
      <c r="G247" s="30">
        <v>3.5</v>
      </c>
      <c r="J247" s="30">
        <v>1</v>
      </c>
      <c r="K247" s="33">
        <v>8.96</v>
      </c>
      <c r="L247" s="33">
        <f>F247*G247*J247</f>
        <v>8.96</v>
      </c>
    </row>
    <row r="248" spans="4:12" ht="14.25">
      <c r="D248" s="31" t="s">
        <v>1087</v>
      </c>
      <c r="E248" s="32" t="s">
        <v>1067</v>
      </c>
      <c r="F248" s="30">
        <v>2.56</v>
      </c>
      <c r="G248" s="30">
        <v>3.5</v>
      </c>
      <c r="J248" s="30">
        <v>1</v>
      </c>
      <c r="K248" s="33">
        <v>8.96</v>
      </c>
      <c r="L248" s="33">
        <f>F248*G248*J248</f>
        <v>8.96</v>
      </c>
    </row>
    <row r="249" spans="4:12" ht="14.25">
      <c r="D249" s="31" t="s">
        <v>1072</v>
      </c>
      <c r="E249" s="32" t="s">
        <v>1067</v>
      </c>
      <c r="F249" s="30">
        <v>4.36</v>
      </c>
      <c r="G249" s="30">
        <v>3.5</v>
      </c>
      <c r="J249" s="30">
        <v>1</v>
      </c>
      <c r="K249" s="33">
        <v>15.26</v>
      </c>
      <c r="L249" s="33">
        <f>F249*G249*J249</f>
        <v>15.260000000000002</v>
      </c>
    </row>
    <row r="250" spans="11:12" ht="14.25">
      <c r="K250" s="33">
        <v>38.64</v>
      </c>
      <c r="L250" s="33">
        <f>SUM(L246:L249)</f>
        <v>38.64</v>
      </c>
    </row>
    <row r="251" ht="14.25">
      <c r="D251" s="31" t="s">
        <v>1058</v>
      </c>
    </row>
    <row r="252" spans="4:12" ht="14.25">
      <c r="D252" s="31" t="s">
        <v>1073</v>
      </c>
      <c r="F252" s="30">
        <v>10</v>
      </c>
      <c r="K252" s="33">
        <v>6.0792</v>
      </c>
      <c r="L252" s="33">
        <f>L239*F252*0.01</f>
        <v>6.079200000000001</v>
      </c>
    </row>
    <row r="253" spans="4:12" ht="14.25">
      <c r="D253" s="31" t="s">
        <v>1059</v>
      </c>
      <c r="F253" s="30">
        <v>30</v>
      </c>
      <c r="K253" s="33">
        <v>2.388</v>
      </c>
      <c r="L253" s="33">
        <f>L244*F253*0.01</f>
        <v>2.388</v>
      </c>
    </row>
    <row r="254" spans="4:12" ht="14.25">
      <c r="D254" s="31" t="s">
        <v>1068</v>
      </c>
      <c r="F254" s="30">
        <v>95</v>
      </c>
      <c r="K254" s="33">
        <v>36.708</v>
      </c>
      <c r="L254" s="33">
        <f>L250*F254*0.01</f>
        <v>36.708000000000006</v>
      </c>
    </row>
    <row r="255" spans="4:12" ht="14.25">
      <c r="D255" s="31" t="s">
        <v>1060</v>
      </c>
      <c r="K255" s="33">
        <v>107.392</v>
      </c>
      <c r="L255" s="33">
        <f>L239+L244+L250</f>
        <v>107.392</v>
      </c>
    </row>
    <row r="256" spans="4:12" ht="14.25">
      <c r="D256" s="31" t="s">
        <v>1061</v>
      </c>
      <c r="K256" s="33">
        <v>45.1752</v>
      </c>
      <c r="L256" s="33">
        <f>L252+L253+L254</f>
        <v>45.175200000000004</v>
      </c>
    </row>
    <row r="257" spans="4:12" ht="14.25">
      <c r="D257" s="31" t="s">
        <v>1062</v>
      </c>
      <c r="F257" s="30">
        <v>10</v>
      </c>
      <c r="K257" s="33">
        <v>15.25672</v>
      </c>
      <c r="L257" s="33">
        <f>L239*F257*0.01+L252*F257*0.01+L244*F257*0.01+L253*F257*0.01+L250*F257*0.01+L254*F257*0.01</f>
        <v>15.256720000000001</v>
      </c>
    </row>
    <row r="258" spans="4:12" ht="14.25">
      <c r="D258" s="31" t="s">
        <v>1063</v>
      </c>
      <c r="K258" s="33">
        <v>167.82392</v>
      </c>
      <c r="L258" s="33">
        <f>L239+L244+L250+L256+L257</f>
        <v>167.82392000000002</v>
      </c>
    </row>
    <row r="260" spans="1:6" ht="28.5">
      <c r="A260" s="30" t="s">
        <v>1129</v>
      </c>
      <c r="B260" s="30" t="s">
        <v>493</v>
      </c>
      <c r="C260" s="30" t="s">
        <v>494</v>
      </c>
      <c r="D260" s="31" t="s">
        <v>724</v>
      </c>
      <c r="E260" s="32" t="s">
        <v>725</v>
      </c>
      <c r="F260" s="30">
        <v>18</v>
      </c>
    </row>
    <row r="262" ht="14.25">
      <c r="D262" s="31" t="s">
        <v>1052</v>
      </c>
    </row>
    <row r="263" spans="6:11" ht="14.25">
      <c r="F263" s="30" t="s">
        <v>1053</v>
      </c>
      <c r="G263" s="30" t="s">
        <v>720</v>
      </c>
      <c r="H263" s="30" t="s">
        <v>1046</v>
      </c>
      <c r="I263" s="30" t="s">
        <v>1047</v>
      </c>
      <c r="J263" s="30" t="s">
        <v>1048</v>
      </c>
      <c r="K263" s="33" t="s">
        <v>1054</v>
      </c>
    </row>
    <row r="264" spans="4:12" ht="28.5">
      <c r="D264" s="31" t="s">
        <v>1055</v>
      </c>
      <c r="E264" s="32" t="s">
        <v>1056</v>
      </c>
      <c r="F264" s="30">
        <v>0.00183</v>
      </c>
      <c r="G264" s="30">
        <v>380</v>
      </c>
      <c r="J264" s="30">
        <v>1</v>
      </c>
      <c r="K264" s="33">
        <v>0.6954</v>
      </c>
      <c r="L264" s="33">
        <f>F264*G264*J264</f>
        <v>0.6954</v>
      </c>
    </row>
    <row r="265" spans="4:12" ht="28.5">
      <c r="D265" s="31" t="s">
        <v>1057</v>
      </c>
      <c r="E265" s="32" t="s">
        <v>1056</v>
      </c>
      <c r="F265" s="30">
        <v>0.00734</v>
      </c>
      <c r="G265" s="30">
        <v>360</v>
      </c>
      <c r="J265" s="30">
        <v>1</v>
      </c>
      <c r="K265" s="33">
        <v>2.6424</v>
      </c>
      <c r="L265" s="33">
        <f>F265*G265*J265</f>
        <v>2.6424</v>
      </c>
    </row>
    <row r="266" spans="11:12" ht="14.25">
      <c r="K266" s="33">
        <v>3.3378</v>
      </c>
      <c r="L266" s="33">
        <f>SUM(L264:L265)</f>
        <v>3.3377999999999997</v>
      </c>
    </row>
    <row r="267" ht="14.25">
      <c r="D267" s="31" t="s">
        <v>1058</v>
      </c>
    </row>
    <row r="268" spans="4:12" ht="14.25">
      <c r="D268" s="31" t="s">
        <v>1059</v>
      </c>
      <c r="F268" s="30">
        <v>30</v>
      </c>
      <c r="K268" s="33">
        <v>1.00134</v>
      </c>
      <c r="L268" s="33">
        <f>L266*F268*0.01</f>
        <v>1.00134</v>
      </c>
    </row>
    <row r="269" spans="4:12" ht="14.25">
      <c r="D269" s="31" t="s">
        <v>1060</v>
      </c>
      <c r="K269" s="33">
        <v>3.3378</v>
      </c>
      <c r="L269" s="33">
        <f>L266</f>
        <v>3.3377999999999997</v>
      </c>
    </row>
    <row r="270" spans="4:12" ht="14.25">
      <c r="D270" s="31" t="s">
        <v>1061</v>
      </c>
      <c r="K270" s="33">
        <v>1.00134</v>
      </c>
      <c r="L270" s="33">
        <f>L268</f>
        <v>1.00134</v>
      </c>
    </row>
    <row r="271" spans="4:12" ht="14.25">
      <c r="D271" s="31" t="s">
        <v>1062</v>
      </c>
      <c r="F271" s="30">
        <v>10</v>
      </c>
      <c r="K271" s="33">
        <v>0.43391</v>
      </c>
      <c r="L271" s="33">
        <f>L266*F271*0.01+L268*F271*0.01</f>
        <v>0.433914</v>
      </c>
    </row>
    <row r="272" spans="4:12" ht="14.25">
      <c r="D272" s="31" t="s">
        <v>1063</v>
      </c>
      <c r="K272" s="33">
        <v>4.77305</v>
      </c>
      <c r="L272" s="33">
        <f>L266+L270+L271</f>
        <v>4.773053999999999</v>
      </c>
    </row>
    <row r="274" spans="1:6" ht="28.5">
      <c r="A274" s="30" t="s">
        <v>1130</v>
      </c>
      <c r="B274" s="30" t="s">
        <v>495</v>
      </c>
      <c r="C274" s="30" t="s">
        <v>496</v>
      </c>
      <c r="D274" s="31" t="s">
        <v>726</v>
      </c>
      <c r="E274" s="32" t="s">
        <v>725</v>
      </c>
      <c r="F274" s="30">
        <v>4.5</v>
      </c>
    </row>
    <row r="276" ht="14.25">
      <c r="D276" s="31" t="s">
        <v>1065</v>
      </c>
    </row>
    <row r="277" spans="6:11" ht="14.25">
      <c r="F277" s="30" t="s">
        <v>1053</v>
      </c>
      <c r="G277" s="30" t="s">
        <v>720</v>
      </c>
      <c r="H277" s="30" t="s">
        <v>1046</v>
      </c>
      <c r="I277" s="30" t="s">
        <v>1047</v>
      </c>
      <c r="J277" s="30" t="s">
        <v>1048</v>
      </c>
      <c r="K277" s="33" t="s">
        <v>1054</v>
      </c>
    </row>
    <row r="278" spans="4:12" ht="14.25">
      <c r="D278" s="31" t="s">
        <v>1066</v>
      </c>
      <c r="E278" s="32" t="s">
        <v>1067</v>
      </c>
      <c r="F278" s="30">
        <v>4.5089</v>
      </c>
      <c r="G278" s="30">
        <v>3.5</v>
      </c>
      <c r="J278" s="30">
        <v>1</v>
      </c>
      <c r="K278" s="33">
        <v>15.78115</v>
      </c>
      <c r="L278" s="33">
        <f>F278*G278*J278</f>
        <v>15.781149999999998</v>
      </c>
    </row>
    <row r="279" ht="14.25">
      <c r="D279" s="31" t="s">
        <v>1058</v>
      </c>
    </row>
    <row r="280" spans="4:12" ht="14.25">
      <c r="D280" s="31" t="s">
        <v>1068</v>
      </c>
      <c r="F280" s="30">
        <v>95</v>
      </c>
      <c r="K280" s="33">
        <v>14.99209</v>
      </c>
      <c r="L280" s="33">
        <f>L278*F280*0.01</f>
        <v>14.992092499999998</v>
      </c>
    </row>
    <row r="281" spans="4:12" ht="14.25">
      <c r="D281" s="31" t="s">
        <v>1060</v>
      </c>
      <c r="K281" s="33">
        <v>15.78115</v>
      </c>
      <c r="L281" s="33">
        <f>L278</f>
        <v>15.781149999999998</v>
      </c>
    </row>
    <row r="282" spans="4:12" ht="14.25">
      <c r="D282" s="31" t="s">
        <v>1061</v>
      </c>
      <c r="K282" s="33">
        <v>14.99209</v>
      </c>
      <c r="L282" s="33">
        <f>L280</f>
        <v>14.992092499999998</v>
      </c>
    </row>
    <row r="283" spans="4:12" ht="14.25">
      <c r="D283" s="31" t="s">
        <v>1062</v>
      </c>
      <c r="F283" s="30">
        <v>10</v>
      </c>
      <c r="K283" s="33">
        <v>3.07732</v>
      </c>
      <c r="L283" s="33">
        <f>L278*F283*0.01+L280*F283*0.01</f>
        <v>3.0773242499999998</v>
      </c>
    </row>
    <row r="284" spans="4:12" ht="14.25">
      <c r="D284" s="31" t="s">
        <v>1063</v>
      </c>
      <c r="K284" s="33">
        <v>33.85057</v>
      </c>
      <c r="L284" s="33">
        <f>L278+L282+L283</f>
        <v>33.85056674999999</v>
      </c>
    </row>
    <row r="286" spans="1:6" ht="14.25">
      <c r="A286" s="30" t="s">
        <v>1131</v>
      </c>
      <c r="B286" s="30" t="s">
        <v>497</v>
      </c>
      <c r="D286" s="31" t="s">
        <v>727</v>
      </c>
      <c r="E286" s="32" t="s">
        <v>725</v>
      </c>
      <c r="F286" s="30">
        <v>3</v>
      </c>
    </row>
    <row r="288" ht="14.25">
      <c r="D288" s="31" t="s">
        <v>1070</v>
      </c>
    </row>
    <row r="289" spans="6:11" ht="14.25">
      <c r="F289" s="30" t="s">
        <v>1053</v>
      </c>
      <c r="G289" s="30" t="s">
        <v>720</v>
      </c>
      <c r="H289" s="30" t="s">
        <v>1046</v>
      </c>
      <c r="I289" s="30" t="s">
        <v>1047</v>
      </c>
      <c r="J289" s="30" t="s">
        <v>1048</v>
      </c>
      <c r="K289" s="33" t="s">
        <v>1054</v>
      </c>
    </row>
    <row r="290" spans="3:12" ht="14.25">
      <c r="C290" s="30" t="s">
        <v>498</v>
      </c>
      <c r="D290" s="31" t="s">
        <v>1071</v>
      </c>
      <c r="E290" s="32" t="s">
        <v>725</v>
      </c>
      <c r="F290" s="30">
        <v>1.05</v>
      </c>
      <c r="G290" s="30">
        <v>14.2</v>
      </c>
      <c r="H290" s="30">
        <v>0</v>
      </c>
      <c r="I290" s="30">
        <v>14.2</v>
      </c>
      <c r="J290" s="30">
        <v>1</v>
      </c>
      <c r="K290" s="33">
        <v>14.91</v>
      </c>
      <c r="L290" s="33">
        <f>F290*G290*(1+H290*0.01)*J290</f>
        <v>14.91</v>
      </c>
    </row>
    <row r="291" ht="14.25">
      <c r="D291" s="31" t="s">
        <v>1065</v>
      </c>
    </row>
    <row r="292" spans="4:12" ht="14.25">
      <c r="D292" s="31" t="s">
        <v>1072</v>
      </c>
      <c r="E292" s="32" t="s">
        <v>1067</v>
      </c>
      <c r="F292" s="30">
        <v>2.15</v>
      </c>
      <c r="G292" s="30">
        <v>3.5</v>
      </c>
      <c r="J292" s="30">
        <v>1</v>
      </c>
      <c r="K292" s="33">
        <v>7.525</v>
      </c>
      <c r="L292" s="33">
        <f>F292*G292*J292</f>
        <v>7.5249999999999995</v>
      </c>
    </row>
    <row r="293" ht="14.25">
      <c r="D293" s="31" t="s">
        <v>1058</v>
      </c>
    </row>
    <row r="294" spans="4:12" ht="14.25">
      <c r="D294" s="31" t="s">
        <v>1073</v>
      </c>
      <c r="F294" s="30">
        <v>10</v>
      </c>
      <c r="K294" s="33">
        <v>1.491</v>
      </c>
      <c r="L294" s="33">
        <f>L290*F294*0.01</f>
        <v>1.4909999999999999</v>
      </c>
    </row>
    <row r="295" spans="4:12" ht="14.25">
      <c r="D295" s="31" t="s">
        <v>1068</v>
      </c>
      <c r="F295" s="30">
        <v>95</v>
      </c>
      <c r="K295" s="33">
        <v>7.14875</v>
      </c>
      <c r="L295" s="33">
        <f>L292*F295*0.01</f>
        <v>7.14875</v>
      </c>
    </row>
    <row r="296" spans="4:12" ht="14.25">
      <c r="D296" s="31" t="s">
        <v>1060</v>
      </c>
      <c r="K296" s="33">
        <v>22.435</v>
      </c>
      <c r="L296" s="33">
        <f>L290+L292</f>
        <v>22.435</v>
      </c>
    </row>
    <row r="297" spans="4:12" ht="14.25">
      <c r="D297" s="31" t="s">
        <v>1061</v>
      </c>
      <c r="K297" s="33">
        <v>8.63975</v>
      </c>
      <c r="L297" s="33">
        <f>L294+L295</f>
        <v>8.63975</v>
      </c>
    </row>
    <row r="298" spans="4:12" ht="14.25">
      <c r="D298" s="31" t="s">
        <v>1062</v>
      </c>
      <c r="F298" s="30">
        <v>10</v>
      </c>
      <c r="K298" s="33">
        <v>3.10747</v>
      </c>
      <c r="L298" s="33">
        <f>L290*F298*0.01+L294*F298*0.01+L292*F298*0.01+L295*F298*0.01</f>
        <v>3.107475</v>
      </c>
    </row>
    <row r="299" spans="4:12" ht="14.25">
      <c r="D299" s="31" t="s">
        <v>1063</v>
      </c>
      <c r="K299" s="33">
        <v>34.18222</v>
      </c>
      <c r="L299" s="33">
        <f>L290+L292+L297+L298</f>
        <v>34.182224999999995</v>
      </c>
    </row>
    <row r="301" spans="1:6" ht="14.25">
      <c r="A301" s="30" t="s">
        <v>1132</v>
      </c>
      <c r="B301" s="30" t="s">
        <v>499</v>
      </c>
      <c r="C301" s="30" t="s">
        <v>500</v>
      </c>
      <c r="D301" s="31" t="s">
        <v>728</v>
      </c>
      <c r="E301" s="32" t="s">
        <v>725</v>
      </c>
      <c r="F301" s="30">
        <v>19.5</v>
      </c>
    </row>
    <row r="303" ht="14.25">
      <c r="D303" s="31" t="s">
        <v>1070</v>
      </c>
    </row>
    <row r="304" spans="6:11" ht="14.25">
      <c r="F304" s="30" t="s">
        <v>1053</v>
      </c>
      <c r="G304" s="30" t="s">
        <v>720</v>
      </c>
      <c r="H304" s="30" t="s">
        <v>1046</v>
      </c>
      <c r="I304" s="30" t="s">
        <v>1047</v>
      </c>
      <c r="J304" s="30" t="s">
        <v>1048</v>
      </c>
      <c r="K304" s="33" t="s">
        <v>1054</v>
      </c>
    </row>
    <row r="305" spans="3:12" ht="14.25">
      <c r="C305" s="30" t="s">
        <v>501</v>
      </c>
      <c r="D305" s="31" t="s">
        <v>1075</v>
      </c>
      <c r="E305" s="32" t="s">
        <v>725</v>
      </c>
      <c r="F305" s="30">
        <v>1.25</v>
      </c>
      <c r="G305" s="30">
        <v>12.3</v>
      </c>
      <c r="H305" s="30">
        <v>0</v>
      </c>
      <c r="I305" s="30">
        <v>12.3</v>
      </c>
      <c r="J305" s="30">
        <v>1</v>
      </c>
      <c r="K305" s="33">
        <v>15.375</v>
      </c>
      <c r="L305" s="33">
        <f>F305*G305*(1+H305*0.01)*J305</f>
        <v>15.375</v>
      </c>
    </row>
    <row r="306" spans="3:12" ht="14.25">
      <c r="C306" s="30">
        <v>316</v>
      </c>
      <c r="D306" s="31" t="s">
        <v>1076</v>
      </c>
      <c r="E306" s="32" t="s">
        <v>725</v>
      </c>
      <c r="F306" s="30">
        <v>0.08</v>
      </c>
      <c r="G306" s="30">
        <v>1.2</v>
      </c>
      <c r="H306" s="30">
        <v>0</v>
      </c>
      <c r="I306" s="30">
        <v>1.2</v>
      </c>
      <c r="J306" s="30">
        <v>1</v>
      </c>
      <c r="K306" s="33">
        <v>0.096</v>
      </c>
      <c r="L306" s="33">
        <f>F306*G306*(1+H306*0.01)*J306</f>
        <v>0.096</v>
      </c>
    </row>
    <row r="307" spans="11:12" ht="14.25">
      <c r="K307" s="33">
        <v>15.471</v>
      </c>
      <c r="L307" s="33">
        <f>SUM(L305:L306)</f>
        <v>15.471</v>
      </c>
    </row>
    <row r="308" ht="14.25">
      <c r="D308" s="31" t="s">
        <v>1052</v>
      </c>
    </row>
    <row r="309" spans="4:12" ht="14.25">
      <c r="D309" s="31" t="s">
        <v>1077</v>
      </c>
      <c r="E309" s="32" t="s">
        <v>1056</v>
      </c>
      <c r="F309" s="30">
        <v>0.0178</v>
      </c>
      <c r="G309" s="30">
        <v>240</v>
      </c>
      <c r="J309" s="30">
        <v>1</v>
      </c>
      <c r="K309" s="33">
        <v>4.272</v>
      </c>
      <c r="L309" s="33">
        <f>F309*G309*J309</f>
        <v>4.272</v>
      </c>
    </row>
    <row r="310" spans="4:12" ht="14.25">
      <c r="D310" s="31" t="s">
        <v>1078</v>
      </c>
      <c r="E310" s="32" t="s">
        <v>1056</v>
      </c>
      <c r="F310" s="30">
        <v>0.0014</v>
      </c>
      <c r="G310" s="30">
        <v>340</v>
      </c>
      <c r="J310" s="30">
        <v>1</v>
      </c>
      <c r="K310" s="33">
        <v>0.476</v>
      </c>
      <c r="L310" s="33">
        <f>F310*G310*J310</f>
        <v>0.476</v>
      </c>
    </row>
    <row r="311" spans="11:12" ht="14.25">
      <c r="K311" s="33">
        <v>4.748</v>
      </c>
      <c r="L311" s="33">
        <f>SUM(L309:L310)</f>
        <v>4.748</v>
      </c>
    </row>
    <row r="312" ht="14.25">
      <c r="D312" s="31" t="s">
        <v>1065</v>
      </c>
    </row>
    <row r="313" spans="4:12" ht="14.25">
      <c r="D313" s="31" t="s">
        <v>1079</v>
      </c>
      <c r="E313" s="32" t="s">
        <v>1067</v>
      </c>
      <c r="F313" s="30">
        <v>0.246</v>
      </c>
      <c r="G313" s="30">
        <v>3.5</v>
      </c>
      <c r="J313" s="30">
        <v>1</v>
      </c>
      <c r="K313" s="33">
        <v>0.861</v>
      </c>
      <c r="L313" s="33">
        <f>F313*G313*J313</f>
        <v>0.861</v>
      </c>
    </row>
    <row r="314" ht="14.25">
      <c r="D314" s="31" t="s">
        <v>1058</v>
      </c>
    </row>
    <row r="315" spans="4:12" ht="14.25">
      <c r="D315" s="31" t="s">
        <v>1073</v>
      </c>
      <c r="F315" s="30">
        <v>10</v>
      </c>
      <c r="K315" s="33">
        <v>1.5471</v>
      </c>
      <c r="L315" s="33">
        <f>L307*F315*0.01</f>
        <v>1.5471000000000001</v>
      </c>
    </row>
    <row r="316" spans="4:12" ht="14.25">
      <c r="D316" s="31" t="s">
        <v>1059</v>
      </c>
      <c r="F316" s="30">
        <v>30</v>
      </c>
      <c r="K316" s="33">
        <v>1.4244</v>
      </c>
      <c r="L316" s="33">
        <f>L311*F316*0.01</f>
        <v>1.4244</v>
      </c>
    </row>
    <row r="317" spans="4:12" ht="14.25">
      <c r="D317" s="31" t="s">
        <v>1068</v>
      </c>
      <c r="F317" s="30">
        <v>95</v>
      </c>
      <c r="K317" s="33">
        <v>0.81795</v>
      </c>
      <c r="L317" s="33">
        <f>L313*F317*0.01</f>
        <v>0.8179500000000001</v>
      </c>
    </row>
    <row r="318" spans="4:12" ht="14.25">
      <c r="D318" s="31" t="s">
        <v>1060</v>
      </c>
      <c r="K318" s="33">
        <v>21.08</v>
      </c>
      <c r="L318" s="33">
        <f>L307+L311+L313</f>
        <v>21.080000000000002</v>
      </c>
    </row>
    <row r="319" spans="4:12" ht="14.25">
      <c r="D319" s="31" t="s">
        <v>1061</v>
      </c>
      <c r="K319" s="33">
        <v>3.78945</v>
      </c>
      <c r="L319" s="33">
        <f>L315+L316+L317</f>
        <v>3.7894500000000004</v>
      </c>
    </row>
    <row r="320" spans="4:12" ht="14.25">
      <c r="D320" s="31" t="s">
        <v>1062</v>
      </c>
      <c r="F320" s="30">
        <v>10</v>
      </c>
      <c r="K320" s="33">
        <v>2.48694</v>
      </c>
      <c r="L320" s="33">
        <f>L307*F320*0.01+L315*F320*0.01+L311*F320*0.01+L316*F320*0.01+L313*F320*0.01+L317*F320*0.01</f>
        <v>2.4869450000000004</v>
      </c>
    </row>
    <row r="321" spans="4:12" ht="14.25">
      <c r="D321" s="31" t="s">
        <v>1063</v>
      </c>
      <c r="K321" s="33">
        <v>27.35639</v>
      </c>
      <c r="L321" s="33">
        <f>L307+L311+L313+L319+L320</f>
        <v>27.356395</v>
      </c>
    </row>
    <row r="323" spans="1:6" ht="14.25">
      <c r="A323" s="30" t="s">
        <v>1133</v>
      </c>
      <c r="B323" s="30" t="s">
        <v>502</v>
      </c>
      <c r="C323" s="30" t="s">
        <v>503</v>
      </c>
      <c r="D323" s="31" t="s">
        <v>729</v>
      </c>
      <c r="E323" s="32" t="s">
        <v>725</v>
      </c>
      <c r="F323" s="30">
        <v>22.5</v>
      </c>
    </row>
    <row r="325" ht="14.25">
      <c r="D325" s="31" t="s">
        <v>1052</v>
      </c>
    </row>
    <row r="326" spans="6:11" ht="14.25">
      <c r="F326" s="30" t="s">
        <v>1053</v>
      </c>
      <c r="G326" s="30" t="s">
        <v>720</v>
      </c>
      <c r="H326" s="30" t="s">
        <v>1046</v>
      </c>
      <c r="I326" s="30" t="s">
        <v>1047</v>
      </c>
      <c r="J326" s="30" t="s">
        <v>1048</v>
      </c>
      <c r="K326" s="33" t="s">
        <v>1054</v>
      </c>
    </row>
    <row r="327" spans="4:12" ht="14.25">
      <c r="D327" s="31" t="s">
        <v>1081</v>
      </c>
      <c r="E327" s="32" t="s">
        <v>1056</v>
      </c>
      <c r="F327" s="30">
        <v>0.0057</v>
      </c>
      <c r="G327" s="30">
        <v>340</v>
      </c>
      <c r="J327" s="30">
        <v>1</v>
      </c>
      <c r="K327" s="33">
        <v>1.938</v>
      </c>
      <c r="L327" s="33">
        <f>F327*G327*J327</f>
        <v>1.9380000000000002</v>
      </c>
    </row>
    <row r="328" ht="14.25">
      <c r="D328" s="31" t="s">
        <v>1082</v>
      </c>
    </row>
    <row r="329" spans="4:12" ht="14.25">
      <c r="D329" s="31" t="s">
        <v>1083</v>
      </c>
      <c r="E329" s="32" t="s">
        <v>1045</v>
      </c>
      <c r="F329" s="30">
        <v>1</v>
      </c>
      <c r="G329" s="30">
        <v>3</v>
      </c>
      <c r="J329" s="30">
        <v>1</v>
      </c>
      <c r="K329" s="33">
        <v>3</v>
      </c>
      <c r="L329" s="33">
        <f>F329*G329*J329</f>
        <v>3</v>
      </c>
    </row>
    <row r="330" ht="14.25">
      <c r="D330" s="31" t="s">
        <v>1058</v>
      </c>
    </row>
    <row r="331" spans="4:12" ht="14.25">
      <c r="D331" s="31" t="s">
        <v>1059</v>
      </c>
      <c r="F331" s="30">
        <v>30</v>
      </c>
      <c r="K331" s="33">
        <v>0.5814</v>
      </c>
      <c r="L331" s="33">
        <f>L327*F331*0.01</f>
        <v>0.5814000000000001</v>
      </c>
    </row>
    <row r="332" spans="4:12" ht="14.25">
      <c r="D332" s="31" t="s">
        <v>1084</v>
      </c>
      <c r="F332" s="30">
        <v>1</v>
      </c>
      <c r="K332" s="33">
        <v>0.03</v>
      </c>
      <c r="L332" s="33">
        <f>L329*F332*0.01</f>
        <v>0.03</v>
      </c>
    </row>
    <row r="333" spans="4:12" ht="14.25">
      <c r="D333" s="31" t="s">
        <v>1060</v>
      </c>
      <c r="K333" s="33">
        <v>4.938</v>
      </c>
      <c r="L333" s="33">
        <f>L327+L329</f>
        <v>4.938000000000001</v>
      </c>
    </row>
    <row r="334" spans="4:12" ht="14.25">
      <c r="D334" s="31" t="s">
        <v>1061</v>
      </c>
      <c r="K334" s="33">
        <v>0.6114</v>
      </c>
      <c r="L334" s="33">
        <f>L331+L332</f>
        <v>0.6114000000000002</v>
      </c>
    </row>
    <row r="335" spans="4:12" ht="14.25">
      <c r="D335" s="31" t="s">
        <v>1062</v>
      </c>
      <c r="F335" s="30">
        <v>10</v>
      </c>
      <c r="K335" s="33">
        <v>0.55494</v>
      </c>
      <c r="L335" s="33">
        <f>L327*F335*0.01+L331*F335*0.01+L329*F335*0.01+L332*F335*0.01</f>
        <v>0.5549400000000001</v>
      </c>
    </row>
    <row r="336" spans="4:12" ht="14.25">
      <c r="D336" s="31" t="s">
        <v>1063</v>
      </c>
      <c r="K336" s="33">
        <v>6.10434</v>
      </c>
      <c r="L336" s="33">
        <f>L327+L329+L334+L335</f>
        <v>6.1043400000000005</v>
      </c>
    </row>
    <row r="338" spans="1:6" ht="14.25">
      <c r="A338" s="30" t="s">
        <v>1134</v>
      </c>
      <c r="B338" s="30" t="s">
        <v>522</v>
      </c>
      <c r="C338" s="30" t="s">
        <v>523</v>
      </c>
      <c r="D338" s="31" t="s">
        <v>738</v>
      </c>
      <c r="E338" s="32" t="s">
        <v>731</v>
      </c>
      <c r="F338" s="30">
        <v>15</v>
      </c>
    </row>
    <row r="340" ht="14.25">
      <c r="D340" s="31" t="s">
        <v>1070</v>
      </c>
    </row>
    <row r="341" spans="6:11" ht="14.25">
      <c r="F341" s="30" t="s">
        <v>1053</v>
      </c>
      <c r="G341" s="30" t="s">
        <v>720</v>
      </c>
      <c r="H341" s="30" t="s">
        <v>1046</v>
      </c>
      <c r="I341" s="30" t="s">
        <v>1047</v>
      </c>
      <c r="J341" s="30" t="s">
        <v>1048</v>
      </c>
      <c r="K341" s="33" t="s">
        <v>1054</v>
      </c>
    </row>
    <row r="342" spans="3:12" ht="14.25">
      <c r="C342" s="30">
        <v>115809</v>
      </c>
      <c r="D342" s="31" t="s">
        <v>1135</v>
      </c>
      <c r="E342" s="32" t="s">
        <v>1136</v>
      </c>
      <c r="F342" s="30">
        <v>0.002</v>
      </c>
      <c r="G342" s="30">
        <v>2.5</v>
      </c>
      <c r="H342" s="30">
        <v>0</v>
      </c>
      <c r="I342" s="30">
        <v>2.5</v>
      </c>
      <c r="J342" s="30">
        <v>1</v>
      </c>
      <c r="K342" s="33">
        <v>0.005</v>
      </c>
      <c r="L342" s="33">
        <f>F342*G342*(1+H342*0.01)*J342</f>
        <v>0.005</v>
      </c>
    </row>
    <row r="343" spans="3:12" ht="14.25">
      <c r="C343" s="30">
        <v>364669</v>
      </c>
      <c r="D343" s="31" t="s">
        <v>1137</v>
      </c>
      <c r="E343" s="32" t="s">
        <v>811</v>
      </c>
      <c r="F343" s="30">
        <v>0.001</v>
      </c>
      <c r="G343" s="30">
        <v>2.5</v>
      </c>
      <c r="H343" s="30">
        <v>0</v>
      </c>
      <c r="I343" s="30">
        <v>2.5</v>
      </c>
      <c r="J343" s="30">
        <v>1</v>
      </c>
      <c r="K343" s="33">
        <v>0.0025</v>
      </c>
      <c r="L343" s="33">
        <f>F343*G343*(1+H343*0.01)*J343</f>
        <v>0.0025</v>
      </c>
    </row>
    <row r="344" spans="3:12" ht="14.25">
      <c r="C344" s="30">
        <v>1597906796</v>
      </c>
      <c r="D344" s="31" t="s">
        <v>1138</v>
      </c>
      <c r="E344" s="32" t="s">
        <v>731</v>
      </c>
      <c r="F344" s="30">
        <v>1.015</v>
      </c>
      <c r="G344" s="30">
        <v>0.78</v>
      </c>
      <c r="H344" s="30">
        <v>0</v>
      </c>
      <c r="I344" s="30">
        <v>0.78</v>
      </c>
      <c r="J344" s="30">
        <v>1</v>
      </c>
      <c r="K344" s="33">
        <v>0.7917</v>
      </c>
      <c r="L344" s="33">
        <f>F344*G344*(1+H344*0.01)*J344</f>
        <v>0.7917</v>
      </c>
    </row>
    <row r="345" spans="11:12" ht="14.25">
      <c r="K345" s="33">
        <v>0.7992</v>
      </c>
      <c r="L345" s="33">
        <f>SUM(L342:L344)</f>
        <v>0.7991999999999999</v>
      </c>
    </row>
    <row r="346" ht="14.25">
      <c r="D346" s="31" t="s">
        <v>1052</v>
      </c>
    </row>
    <row r="347" spans="4:12" ht="14.25">
      <c r="D347" s="31" t="s">
        <v>1139</v>
      </c>
      <c r="E347" s="32" t="s">
        <v>1056</v>
      </c>
      <c r="F347" s="30">
        <v>0.003</v>
      </c>
      <c r="G347" s="30">
        <v>50</v>
      </c>
      <c r="J347" s="30">
        <v>1</v>
      </c>
      <c r="K347" s="33">
        <v>0.15</v>
      </c>
      <c r="L347" s="33">
        <f>F347*G347*J347</f>
        <v>0.15</v>
      </c>
    </row>
    <row r="348" spans="4:12" ht="14.25">
      <c r="D348" s="31" t="s">
        <v>1140</v>
      </c>
      <c r="E348" s="32" t="s">
        <v>1056</v>
      </c>
      <c r="F348" s="30">
        <v>0.003</v>
      </c>
      <c r="G348" s="30">
        <v>50</v>
      </c>
      <c r="J348" s="30">
        <v>1</v>
      </c>
      <c r="K348" s="33">
        <v>0.15</v>
      </c>
      <c r="L348" s="33">
        <f>F348*G348*J348</f>
        <v>0.15</v>
      </c>
    </row>
    <row r="349" spans="11:12" ht="14.25">
      <c r="K349" s="33">
        <v>0.3</v>
      </c>
      <c r="L349" s="33">
        <f>SUM(L347:L348)</f>
        <v>0.3</v>
      </c>
    </row>
    <row r="350" ht="14.25">
      <c r="D350" s="31" t="s">
        <v>1065</v>
      </c>
    </row>
    <row r="351" spans="4:12" ht="14.25">
      <c r="D351" s="31" t="s">
        <v>1141</v>
      </c>
      <c r="E351" s="32" t="s">
        <v>1067</v>
      </c>
      <c r="F351" s="30">
        <v>0.105</v>
      </c>
      <c r="G351" s="30">
        <v>3.5</v>
      </c>
      <c r="J351" s="30">
        <v>1</v>
      </c>
      <c r="K351" s="33">
        <v>0.3675</v>
      </c>
      <c r="L351" s="33">
        <f>F351*G351*J351</f>
        <v>0.3675</v>
      </c>
    </row>
    <row r="352" spans="4:12" ht="14.25">
      <c r="D352" s="31" t="s">
        <v>1142</v>
      </c>
      <c r="E352" s="32" t="s">
        <v>1067</v>
      </c>
      <c r="F352" s="30">
        <v>0.081</v>
      </c>
      <c r="G352" s="30">
        <v>3.5</v>
      </c>
      <c r="J352" s="30">
        <v>1</v>
      </c>
      <c r="K352" s="33">
        <v>0.2835</v>
      </c>
      <c r="L352" s="33">
        <f>F352*G352*J352</f>
        <v>0.28350000000000003</v>
      </c>
    </row>
    <row r="353" spans="4:12" ht="14.25">
      <c r="D353" s="31" t="s">
        <v>1143</v>
      </c>
      <c r="E353" s="32" t="s">
        <v>1067</v>
      </c>
      <c r="F353" s="30">
        <v>0.024</v>
      </c>
      <c r="G353" s="30">
        <v>3.5</v>
      </c>
      <c r="J353" s="30">
        <v>1</v>
      </c>
      <c r="K353" s="33">
        <v>0.084</v>
      </c>
      <c r="L353" s="33">
        <f>F353*G353*J353</f>
        <v>0.084</v>
      </c>
    </row>
    <row r="354" spans="4:12" ht="14.25">
      <c r="D354" s="31" t="s">
        <v>1144</v>
      </c>
      <c r="E354" s="32" t="s">
        <v>1067</v>
      </c>
      <c r="F354" s="30">
        <v>0.035</v>
      </c>
      <c r="G354" s="30">
        <v>3.5</v>
      </c>
      <c r="J354" s="30">
        <v>1</v>
      </c>
      <c r="K354" s="33">
        <v>0.1225</v>
      </c>
      <c r="L354" s="33">
        <f>F354*G354*J354</f>
        <v>0.12250000000000001</v>
      </c>
    </row>
    <row r="355" spans="11:12" ht="14.25">
      <c r="K355" s="33">
        <v>0.8575</v>
      </c>
      <c r="L355" s="33">
        <f>SUM(L351:L354)</f>
        <v>0.8575</v>
      </c>
    </row>
    <row r="356" ht="14.25">
      <c r="D356" s="31" t="s">
        <v>1058</v>
      </c>
    </row>
    <row r="357" spans="4:12" ht="14.25">
      <c r="D357" s="31" t="s">
        <v>1073</v>
      </c>
      <c r="F357" s="30">
        <v>10</v>
      </c>
      <c r="K357" s="33">
        <v>0.07992</v>
      </c>
      <c r="L357" s="33">
        <f>L345*F357*0.01</f>
        <v>0.07991999999999999</v>
      </c>
    </row>
    <row r="358" spans="4:12" ht="14.25">
      <c r="D358" s="31" t="s">
        <v>1059</v>
      </c>
      <c r="F358" s="30">
        <v>30</v>
      </c>
      <c r="K358" s="33">
        <v>0.09</v>
      </c>
      <c r="L358" s="33">
        <f>L349*F358*0.01</f>
        <v>0.09</v>
      </c>
    </row>
    <row r="359" spans="4:12" ht="14.25">
      <c r="D359" s="31" t="s">
        <v>1068</v>
      </c>
      <c r="F359" s="30">
        <v>95</v>
      </c>
      <c r="K359" s="33">
        <v>0.81463</v>
      </c>
      <c r="L359" s="33">
        <f>L355*F359*0.01</f>
        <v>0.814625</v>
      </c>
    </row>
    <row r="360" spans="4:12" ht="14.25">
      <c r="D360" s="31" t="s">
        <v>1060</v>
      </c>
      <c r="K360" s="33">
        <v>1.9567</v>
      </c>
      <c r="L360" s="33">
        <f>L345+L349+L355</f>
        <v>1.9567</v>
      </c>
    </row>
    <row r="361" spans="4:12" ht="14.25">
      <c r="D361" s="31" t="s">
        <v>1061</v>
      </c>
      <c r="K361" s="33">
        <v>0.98455</v>
      </c>
      <c r="L361" s="33">
        <f>L357+L358+L359</f>
        <v>0.984545</v>
      </c>
    </row>
    <row r="362" spans="4:12" ht="14.25">
      <c r="D362" s="31" t="s">
        <v>1062</v>
      </c>
      <c r="F362" s="30">
        <v>10</v>
      </c>
      <c r="K362" s="33">
        <v>0.29412</v>
      </c>
      <c r="L362" s="33">
        <f>L345*F362*0.01+L357*F362*0.01+L349*F362*0.01+L358*F362*0.01+L355*F362*0.01+L359*F362*0.01</f>
        <v>0.2941245</v>
      </c>
    </row>
    <row r="363" spans="4:12" ht="14.25">
      <c r="D363" s="31" t="s">
        <v>1063</v>
      </c>
      <c r="K363" s="33">
        <v>3.23537</v>
      </c>
      <c r="L363" s="33">
        <f>L345+L349+L355+L361+L362</f>
        <v>3.2353695000000005</v>
      </c>
    </row>
    <row r="365" spans="1:6" ht="28.5">
      <c r="A365" s="30" t="s">
        <v>1145</v>
      </c>
      <c r="B365" s="30" t="s">
        <v>524</v>
      </c>
      <c r="D365" s="31" t="s">
        <v>739</v>
      </c>
      <c r="E365" s="32" t="s">
        <v>731</v>
      </c>
      <c r="F365" s="30">
        <v>15</v>
      </c>
    </row>
    <row r="367" ht="14.25">
      <c r="D367" s="31" t="s">
        <v>1070</v>
      </c>
    </row>
    <row r="368" spans="6:11" ht="14.25">
      <c r="F368" s="30" t="s">
        <v>1053</v>
      </c>
      <c r="G368" s="30" t="s">
        <v>720</v>
      </c>
      <c r="H368" s="30" t="s">
        <v>1046</v>
      </c>
      <c r="I368" s="30" t="s">
        <v>1047</v>
      </c>
      <c r="J368" s="30" t="s">
        <v>1048</v>
      </c>
      <c r="K368" s="33" t="s">
        <v>1054</v>
      </c>
    </row>
    <row r="369" spans="3:12" ht="14.25">
      <c r="C369" s="30">
        <v>316</v>
      </c>
      <c r="D369" s="31" t="s">
        <v>1076</v>
      </c>
      <c r="E369" s="32" t="s">
        <v>725</v>
      </c>
      <c r="F369" s="30">
        <v>0.008</v>
      </c>
      <c r="G369" s="30">
        <v>1.2</v>
      </c>
      <c r="H369" s="30">
        <v>0</v>
      </c>
      <c r="I369" s="30">
        <v>1.2</v>
      </c>
      <c r="J369" s="30">
        <v>1</v>
      </c>
      <c r="K369" s="33">
        <v>0.0096</v>
      </c>
      <c r="L369" s="33">
        <f>F369*G369*(1+H369*0.01)*J369</f>
        <v>0.0096</v>
      </c>
    </row>
    <row r="370" ht="14.25">
      <c r="D370" s="31" t="s">
        <v>1065</v>
      </c>
    </row>
    <row r="371" spans="4:12" ht="14.25">
      <c r="D371" s="31" t="s">
        <v>1097</v>
      </c>
      <c r="E371" s="32" t="s">
        <v>1067</v>
      </c>
      <c r="F371" s="30">
        <v>0.2</v>
      </c>
      <c r="G371" s="30">
        <v>3.5</v>
      </c>
      <c r="J371" s="30">
        <v>1</v>
      </c>
      <c r="K371" s="33">
        <v>0.7</v>
      </c>
      <c r="L371" s="33">
        <f>F371*G371*J371</f>
        <v>0.7000000000000001</v>
      </c>
    </row>
    <row r="372" ht="14.25">
      <c r="D372" s="31" t="s">
        <v>1058</v>
      </c>
    </row>
    <row r="373" spans="4:12" ht="14.25">
      <c r="D373" s="31" t="s">
        <v>1073</v>
      </c>
      <c r="F373" s="30">
        <v>10</v>
      </c>
      <c r="K373" s="33">
        <v>0.00096</v>
      </c>
      <c r="L373" s="33">
        <f>L369*F373*0.01</f>
        <v>0.0009599999999999999</v>
      </c>
    </row>
    <row r="374" spans="4:12" ht="14.25">
      <c r="D374" s="31" t="s">
        <v>1068</v>
      </c>
      <c r="F374" s="30">
        <v>95</v>
      </c>
      <c r="K374" s="33">
        <v>0.665</v>
      </c>
      <c r="L374" s="33">
        <f>L371*F374*0.01</f>
        <v>0.665</v>
      </c>
    </row>
    <row r="375" spans="4:12" ht="14.25">
      <c r="D375" s="31" t="s">
        <v>1060</v>
      </c>
      <c r="K375" s="33">
        <v>0.7096</v>
      </c>
      <c r="L375" s="33">
        <f>L369+L371</f>
        <v>0.7096000000000001</v>
      </c>
    </row>
    <row r="376" spans="4:12" ht="14.25">
      <c r="D376" s="31" t="s">
        <v>1061</v>
      </c>
      <c r="K376" s="33">
        <v>0.66596</v>
      </c>
      <c r="L376" s="33">
        <f>L373+L374</f>
        <v>0.66596</v>
      </c>
    </row>
    <row r="377" spans="4:12" ht="14.25">
      <c r="D377" s="31" t="s">
        <v>1062</v>
      </c>
      <c r="F377" s="30">
        <v>10</v>
      </c>
      <c r="K377" s="33">
        <v>0.13756</v>
      </c>
      <c r="L377" s="33">
        <f>L369*F377*0.01+L373*F377*0.01+L371*F377*0.01+L374*F377*0.01</f>
        <v>0.137556</v>
      </c>
    </row>
    <row r="378" spans="4:12" ht="14.25">
      <c r="D378" s="31" t="s">
        <v>1063</v>
      </c>
      <c r="K378" s="33">
        <v>1.51312</v>
      </c>
      <c r="L378" s="33">
        <f>L369+L371+L376+L377</f>
        <v>1.5131160000000001</v>
      </c>
    </row>
    <row r="380" spans="1:6" ht="14.25">
      <c r="A380" s="30" t="s">
        <v>1146</v>
      </c>
      <c r="D380" s="31" t="s">
        <v>740</v>
      </c>
      <c r="E380" s="32" t="s">
        <v>731</v>
      </c>
      <c r="F380" s="30">
        <v>15</v>
      </c>
    </row>
    <row r="382" ht="14.25">
      <c r="D382" s="31" t="s">
        <v>1070</v>
      </c>
    </row>
    <row r="383" spans="6:11" ht="14.25">
      <c r="F383" s="30" t="s">
        <v>1053</v>
      </c>
      <c r="G383" s="30" t="s">
        <v>720</v>
      </c>
      <c r="H383" s="30" t="s">
        <v>1046</v>
      </c>
      <c r="I383" s="30" t="s">
        <v>1047</v>
      </c>
      <c r="J383" s="30" t="s">
        <v>1048</v>
      </c>
      <c r="K383" s="33" t="s">
        <v>1054</v>
      </c>
    </row>
    <row r="384" spans="3:12" ht="14.25">
      <c r="C384" s="30" t="s">
        <v>525</v>
      </c>
      <c r="D384" s="31" t="s">
        <v>1147</v>
      </c>
      <c r="E384" s="32" t="s">
        <v>811</v>
      </c>
      <c r="F384" s="30">
        <v>0.01</v>
      </c>
      <c r="G384" s="30">
        <v>6</v>
      </c>
      <c r="H384" s="30">
        <v>0</v>
      </c>
      <c r="I384" s="30">
        <v>6</v>
      </c>
      <c r="J384" s="30">
        <v>1</v>
      </c>
      <c r="K384" s="33">
        <v>0.06</v>
      </c>
      <c r="L384" s="33">
        <f>F384*G384*(1+H384*0.01)*J384</f>
        <v>0.06</v>
      </c>
    </row>
    <row r="385" spans="3:12" ht="14.25">
      <c r="C385" s="30">
        <v>316</v>
      </c>
      <c r="D385" s="31" t="s">
        <v>1076</v>
      </c>
      <c r="E385" s="32" t="s">
        <v>725</v>
      </c>
      <c r="F385" s="30">
        <v>0.66</v>
      </c>
      <c r="G385" s="30">
        <v>1.2</v>
      </c>
      <c r="H385" s="30">
        <v>0</v>
      </c>
      <c r="I385" s="30">
        <v>1.2</v>
      </c>
      <c r="J385" s="30">
        <v>1</v>
      </c>
      <c r="K385" s="33">
        <v>0.792</v>
      </c>
      <c r="L385" s="33">
        <f>F385*G385*(1+H385*0.01)*J385</f>
        <v>0.792</v>
      </c>
    </row>
    <row r="386" spans="11:12" ht="14.25">
      <c r="K386" s="33">
        <v>0.852</v>
      </c>
      <c r="L386" s="33">
        <f>SUM(L384:L385)</f>
        <v>0.8520000000000001</v>
      </c>
    </row>
    <row r="387" ht="14.25">
      <c r="D387" s="31" t="s">
        <v>1065</v>
      </c>
    </row>
    <row r="388" spans="4:12" ht="14.25">
      <c r="D388" s="31" t="s">
        <v>1097</v>
      </c>
      <c r="E388" s="32" t="s">
        <v>1067</v>
      </c>
      <c r="F388" s="30">
        <v>0.52</v>
      </c>
      <c r="G388" s="30">
        <v>3.5</v>
      </c>
      <c r="J388" s="30">
        <v>1</v>
      </c>
      <c r="K388" s="33">
        <v>1.82</v>
      </c>
      <c r="L388" s="33">
        <f>F388*G388*J388</f>
        <v>1.82</v>
      </c>
    </row>
    <row r="389" spans="4:12" ht="14.25">
      <c r="D389" s="31" t="s">
        <v>1079</v>
      </c>
      <c r="E389" s="32" t="s">
        <v>1067</v>
      </c>
      <c r="F389" s="30">
        <v>0.56</v>
      </c>
      <c r="G389" s="30">
        <v>3.5</v>
      </c>
      <c r="J389" s="30">
        <v>1</v>
      </c>
      <c r="K389" s="33">
        <v>1.96</v>
      </c>
      <c r="L389" s="33">
        <f>F389*G389*J389</f>
        <v>1.9600000000000002</v>
      </c>
    </row>
    <row r="390" spans="11:12" ht="14.25">
      <c r="K390" s="33">
        <v>3.78</v>
      </c>
      <c r="L390" s="33">
        <f>SUM(L388:L389)</f>
        <v>3.7800000000000002</v>
      </c>
    </row>
    <row r="391" ht="14.25">
      <c r="D391" s="31" t="s">
        <v>1058</v>
      </c>
    </row>
    <row r="392" spans="4:12" ht="14.25">
      <c r="D392" s="31" t="s">
        <v>1073</v>
      </c>
      <c r="F392" s="30">
        <v>10</v>
      </c>
      <c r="K392" s="33">
        <v>0.0852</v>
      </c>
      <c r="L392" s="33">
        <f>L386*F392*0.01</f>
        <v>0.08520000000000001</v>
      </c>
    </row>
    <row r="393" spans="4:12" ht="14.25">
      <c r="D393" s="31" t="s">
        <v>1068</v>
      </c>
      <c r="F393" s="30">
        <v>95</v>
      </c>
      <c r="K393" s="33">
        <v>3.591</v>
      </c>
      <c r="L393" s="33">
        <f>L390*F393*0.01</f>
        <v>3.591</v>
      </c>
    </row>
    <row r="394" spans="4:12" ht="14.25">
      <c r="D394" s="31" t="s">
        <v>1060</v>
      </c>
      <c r="K394" s="33">
        <v>4.632</v>
      </c>
      <c r="L394" s="33">
        <f>L386+L390</f>
        <v>4.632000000000001</v>
      </c>
    </row>
    <row r="395" spans="4:12" ht="14.25">
      <c r="D395" s="31" t="s">
        <v>1061</v>
      </c>
      <c r="K395" s="33">
        <v>3.6762</v>
      </c>
      <c r="L395" s="33">
        <f>L392+L393</f>
        <v>3.6762</v>
      </c>
    </row>
    <row r="396" spans="4:12" ht="14.25">
      <c r="D396" s="31" t="s">
        <v>1062</v>
      </c>
      <c r="F396" s="30">
        <v>10</v>
      </c>
      <c r="K396" s="33">
        <v>0.83082</v>
      </c>
      <c r="L396" s="33">
        <f>L386*F396*0.01+L392*F396*0.01+L390*F396*0.01+L393*F396*0.01</f>
        <v>0.8308200000000001</v>
      </c>
    </row>
    <row r="397" spans="4:12" ht="14.25">
      <c r="D397" s="31" t="s">
        <v>1063</v>
      </c>
      <c r="K397" s="33">
        <v>9.13902</v>
      </c>
      <c r="L397" s="33">
        <f>L386+L390+L395+L396</f>
        <v>9.139020000000002</v>
      </c>
    </row>
    <row r="399" spans="1:6" ht="14.25">
      <c r="A399" s="30" t="s">
        <v>1148</v>
      </c>
      <c r="B399" s="30" t="s">
        <v>526</v>
      </c>
      <c r="D399" s="31" t="s">
        <v>741</v>
      </c>
      <c r="E399" s="32" t="s">
        <v>722</v>
      </c>
      <c r="F399" s="30">
        <v>1</v>
      </c>
    </row>
    <row r="401" ht="14.25">
      <c r="D401" s="31" t="s">
        <v>1070</v>
      </c>
    </row>
    <row r="402" spans="6:11" ht="14.25">
      <c r="F402" s="30" t="s">
        <v>1053</v>
      </c>
      <c r="G402" s="30" t="s">
        <v>720</v>
      </c>
      <c r="H402" s="30" t="s">
        <v>1046</v>
      </c>
      <c r="I402" s="30" t="s">
        <v>1047</v>
      </c>
      <c r="J402" s="30" t="s">
        <v>1048</v>
      </c>
      <c r="K402" s="33" t="s">
        <v>1054</v>
      </c>
    </row>
    <row r="403" spans="3:12" ht="14.25">
      <c r="C403" s="30">
        <v>859</v>
      </c>
      <c r="D403" s="31" t="s">
        <v>1149</v>
      </c>
      <c r="E403" s="32" t="s">
        <v>811</v>
      </c>
      <c r="F403" s="30">
        <v>0.02</v>
      </c>
      <c r="G403" s="30">
        <v>5</v>
      </c>
      <c r="H403" s="30">
        <v>0</v>
      </c>
      <c r="I403" s="30">
        <v>5</v>
      </c>
      <c r="J403" s="30">
        <v>1</v>
      </c>
      <c r="K403" s="33">
        <v>0.1</v>
      </c>
      <c r="L403" s="33">
        <f>F403*G403*(1+H403*0.01)*J403</f>
        <v>0.1</v>
      </c>
    </row>
    <row r="404" spans="3:12" ht="14.25">
      <c r="C404" s="30">
        <v>37</v>
      </c>
      <c r="D404" s="31" t="s">
        <v>1150</v>
      </c>
      <c r="E404" s="32" t="s">
        <v>811</v>
      </c>
      <c r="F404" s="30">
        <v>0.015</v>
      </c>
      <c r="G404" s="30">
        <v>10</v>
      </c>
      <c r="H404" s="30">
        <v>0</v>
      </c>
      <c r="I404" s="30">
        <v>10</v>
      </c>
      <c r="J404" s="30">
        <v>1</v>
      </c>
      <c r="K404" s="33">
        <v>0.15</v>
      </c>
      <c r="L404" s="33">
        <f>F404*G404*(1+H404*0.01)*J404</f>
        <v>0.15</v>
      </c>
    </row>
    <row r="405" spans="3:12" ht="14.25">
      <c r="C405" s="30">
        <v>1893</v>
      </c>
      <c r="D405" s="31" t="s">
        <v>1151</v>
      </c>
      <c r="E405" s="32" t="s">
        <v>722</v>
      </c>
      <c r="F405" s="30">
        <v>2</v>
      </c>
      <c r="G405" s="30">
        <v>2.1</v>
      </c>
      <c r="H405" s="30">
        <v>0</v>
      </c>
      <c r="I405" s="30">
        <v>2.1</v>
      </c>
      <c r="J405" s="30">
        <v>1</v>
      </c>
      <c r="K405" s="33">
        <v>4.2</v>
      </c>
      <c r="L405" s="33">
        <f>F405*G405*(1+H405*0.01)*J405</f>
        <v>4.2</v>
      </c>
    </row>
    <row r="406" spans="4:12" ht="14.25">
      <c r="D406" s="31" t="s">
        <v>1152</v>
      </c>
      <c r="E406" s="32" t="s">
        <v>722</v>
      </c>
      <c r="F406" s="30">
        <v>1</v>
      </c>
      <c r="G406" s="30">
        <v>25.2</v>
      </c>
      <c r="H406" s="30">
        <v>0</v>
      </c>
      <c r="I406" s="30">
        <v>25.2</v>
      </c>
      <c r="J406" s="30">
        <v>1</v>
      </c>
      <c r="K406" s="33">
        <v>25.2</v>
      </c>
      <c r="L406" s="33">
        <f>F406*G406*(1+H406*0.01)*J406</f>
        <v>25.2</v>
      </c>
    </row>
    <row r="407" spans="11:12" ht="14.25">
      <c r="K407" s="33">
        <v>29.65</v>
      </c>
      <c r="L407" s="33">
        <f>SUM(L403:L406)</f>
        <v>29.65</v>
      </c>
    </row>
    <row r="408" ht="14.25">
      <c r="D408" s="31" t="s">
        <v>1065</v>
      </c>
    </row>
    <row r="409" spans="4:12" ht="14.25">
      <c r="D409" s="31" t="s">
        <v>1079</v>
      </c>
      <c r="E409" s="32" t="s">
        <v>1067</v>
      </c>
      <c r="F409" s="30">
        <v>0.5579</v>
      </c>
      <c r="G409" s="30">
        <v>3.5</v>
      </c>
      <c r="J409" s="30">
        <v>1</v>
      </c>
      <c r="K409" s="33">
        <v>1.95265</v>
      </c>
      <c r="L409" s="33">
        <f>F409*G409*J409</f>
        <v>1.9526499999999998</v>
      </c>
    </row>
    <row r="410" spans="4:12" ht="14.25">
      <c r="D410" s="31" t="s">
        <v>1072</v>
      </c>
      <c r="E410" s="32" t="s">
        <v>1067</v>
      </c>
      <c r="F410" s="30">
        <v>0.558</v>
      </c>
      <c r="G410" s="30">
        <v>3.5</v>
      </c>
      <c r="J410" s="30">
        <v>1</v>
      </c>
      <c r="K410" s="33">
        <v>1.953</v>
      </c>
      <c r="L410" s="33">
        <f>F410*G410*J410</f>
        <v>1.9530000000000003</v>
      </c>
    </row>
    <row r="411" spans="11:12" ht="14.25">
      <c r="K411" s="33">
        <v>3.90565</v>
      </c>
      <c r="L411" s="33">
        <f>SUM(L409:L410)</f>
        <v>3.90565</v>
      </c>
    </row>
    <row r="412" ht="14.25">
      <c r="D412" s="31" t="s">
        <v>1058</v>
      </c>
    </row>
    <row r="413" spans="4:12" ht="14.25">
      <c r="D413" s="31" t="s">
        <v>1073</v>
      </c>
      <c r="F413" s="30">
        <v>10</v>
      </c>
      <c r="K413" s="33">
        <v>2.965</v>
      </c>
      <c r="L413" s="33">
        <f>L407*F413*0.01</f>
        <v>2.965</v>
      </c>
    </row>
    <row r="414" spans="4:12" ht="14.25">
      <c r="D414" s="31" t="s">
        <v>1068</v>
      </c>
      <c r="F414" s="30">
        <v>95</v>
      </c>
      <c r="K414" s="33">
        <v>3.71037</v>
      </c>
      <c r="L414" s="33">
        <f>L411*F414*0.01</f>
        <v>3.7103675</v>
      </c>
    </row>
    <row r="415" spans="4:12" ht="14.25">
      <c r="D415" s="31" t="s">
        <v>1060</v>
      </c>
      <c r="K415" s="33">
        <v>33.55565</v>
      </c>
      <c r="L415" s="33">
        <f>L407+L411</f>
        <v>33.55565</v>
      </c>
    </row>
    <row r="416" spans="4:12" ht="14.25">
      <c r="D416" s="31" t="s">
        <v>1061</v>
      </c>
      <c r="K416" s="33">
        <v>6.67537</v>
      </c>
      <c r="L416" s="33">
        <f>L413+L414</f>
        <v>6.6753675</v>
      </c>
    </row>
    <row r="417" spans="4:12" ht="14.25">
      <c r="D417" s="31" t="s">
        <v>1062</v>
      </c>
      <c r="F417" s="30">
        <v>10</v>
      </c>
      <c r="K417" s="33">
        <v>4.0231</v>
      </c>
      <c r="L417" s="33">
        <f>L407*F417*0.01+L413*F417*0.01+L411*F417*0.01+L414*F417*0.01</f>
        <v>4.0231017499999995</v>
      </c>
    </row>
    <row r="418" spans="4:12" ht="14.25">
      <c r="D418" s="31" t="s">
        <v>1063</v>
      </c>
      <c r="K418" s="33">
        <v>44.25412</v>
      </c>
      <c r="L418" s="33">
        <f>L407+L411+L416+L417</f>
        <v>44.25411925</v>
      </c>
    </row>
    <row r="420" spans="1:6" ht="28.5">
      <c r="A420" s="30" t="s">
        <v>1153</v>
      </c>
      <c r="B420" s="30" t="s">
        <v>527</v>
      </c>
      <c r="D420" s="31" t="s">
        <v>742</v>
      </c>
      <c r="E420" s="32" t="s">
        <v>722</v>
      </c>
      <c r="F420" s="30">
        <v>1</v>
      </c>
    </row>
    <row r="422" ht="14.25">
      <c r="D422" s="31" t="s">
        <v>1070</v>
      </c>
    </row>
    <row r="423" spans="6:11" ht="14.25">
      <c r="F423" s="30" t="s">
        <v>1053</v>
      </c>
      <c r="G423" s="30" t="s">
        <v>720</v>
      </c>
      <c r="H423" s="30" t="s">
        <v>1046</v>
      </c>
      <c r="I423" s="30" t="s">
        <v>1047</v>
      </c>
      <c r="J423" s="30" t="s">
        <v>1048</v>
      </c>
      <c r="K423" s="33" t="s">
        <v>1054</v>
      </c>
    </row>
    <row r="424" spans="3:12" ht="28.5">
      <c r="C424" s="30" t="s">
        <v>528</v>
      </c>
      <c r="D424" s="31" t="s">
        <v>1154</v>
      </c>
      <c r="E424" s="32" t="s">
        <v>722</v>
      </c>
      <c r="F424" s="30">
        <v>1</v>
      </c>
      <c r="G424" s="30">
        <v>95</v>
      </c>
      <c r="H424" s="30">
        <v>0</v>
      </c>
      <c r="I424" s="30">
        <v>95</v>
      </c>
      <c r="J424" s="30">
        <v>1</v>
      </c>
      <c r="K424" s="33">
        <v>95</v>
      </c>
      <c r="L424" s="33">
        <f>F424*G424*(1+H424*0.01)*J424</f>
        <v>95</v>
      </c>
    </row>
    <row r="425" spans="3:12" ht="14.25">
      <c r="C425" s="30">
        <v>1893</v>
      </c>
      <c r="D425" s="31" t="s">
        <v>1151</v>
      </c>
      <c r="E425" s="32" t="s">
        <v>722</v>
      </c>
      <c r="F425" s="30">
        <v>2</v>
      </c>
      <c r="G425" s="30">
        <v>2.1</v>
      </c>
      <c r="H425" s="30">
        <v>0</v>
      </c>
      <c r="I425" s="30">
        <v>2.1</v>
      </c>
      <c r="J425" s="30">
        <v>1</v>
      </c>
      <c r="K425" s="33">
        <v>4.2</v>
      </c>
      <c r="L425" s="33">
        <f>F425*G425*(1+H425*0.01)*J425</f>
        <v>4.2</v>
      </c>
    </row>
    <row r="426" spans="3:12" ht="14.25">
      <c r="C426" s="30" t="s">
        <v>529</v>
      </c>
      <c r="D426" s="31" t="s">
        <v>1155</v>
      </c>
      <c r="E426" s="32" t="s">
        <v>722</v>
      </c>
      <c r="F426" s="30">
        <v>8</v>
      </c>
      <c r="G426" s="30">
        <v>1</v>
      </c>
      <c r="H426" s="30">
        <v>0</v>
      </c>
      <c r="I426" s="30">
        <v>1</v>
      </c>
      <c r="J426" s="30">
        <v>1</v>
      </c>
      <c r="K426" s="33">
        <v>8</v>
      </c>
      <c r="L426" s="33">
        <f>F426*G426*(1+H426*0.01)*J426</f>
        <v>8</v>
      </c>
    </row>
    <row r="427" spans="3:12" ht="14.25">
      <c r="C427" s="30">
        <v>859</v>
      </c>
      <c r="D427" s="31" t="s">
        <v>1149</v>
      </c>
      <c r="E427" s="32" t="s">
        <v>811</v>
      </c>
      <c r="F427" s="30">
        <v>0.003</v>
      </c>
      <c r="G427" s="30">
        <v>5</v>
      </c>
      <c r="H427" s="30">
        <v>0</v>
      </c>
      <c r="I427" s="30">
        <v>5</v>
      </c>
      <c r="J427" s="30">
        <v>1</v>
      </c>
      <c r="K427" s="33">
        <v>0.015</v>
      </c>
      <c r="L427" s="33">
        <f>F427*G427*(1+H427*0.01)*J427</f>
        <v>0.015</v>
      </c>
    </row>
    <row r="428" spans="11:12" ht="14.25">
      <c r="K428" s="33">
        <v>107.215</v>
      </c>
      <c r="L428" s="33">
        <f>SUM(L424:L427)</f>
        <v>107.215</v>
      </c>
    </row>
    <row r="429" ht="14.25">
      <c r="D429" s="31" t="s">
        <v>1065</v>
      </c>
    </row>
    <row r="430" spans="4:12" ht="14.25">
      <c r="D430" s="31" t="s">
        <v>1156</v>
      </c>
      <c r="E430" s="32" t="s">
        <v>1067</v>
      </c>
      <c r="F430" s="30">
        <v>1.56</v>
      </c>
      <c r="G430" s="30">
        <v>3.5</v>
      </c>
      <c r="J430" s="30">
        <v>1</v>
      </c>
      <c r="K430" s="33">
        <v>5.46</v>
      </c>
      <c r="L430" s="33">
        <f>F430*G430*J430</f>
        <v>5.46</v>
      </c>
    </row>
    <row r="431" spans="4:12" ht="14.25">
      <c r="D431" s="31" t="s">
        <v>1157</v>
      </c>
      <c r="E431" s="32" t="s">
        <v>1067</v>
      </c>
      <c r="F431" s="30">
        <v>1.25</v>
      </c>
      <c r="G431" s="30">
        <v>3.5</v>
      </c>
      <c r="J431" s="30">
        <v>1</v>
      </c>
      <c r="K431" s="33">
        <v>4.375</v>
      </c>
      <c r="L431" s="33">
        <f>F431*G431*J431</f>
        <v>4.375</v>
      </c>
    </row>
    <row r="432" spans="11:12" ht="14.25">
      <c r="K432" s="33">
        <v>9.835</v>
      </c>
      <c r="L432" s="33">
        <f>SUM(L430:L431)</f>
        <v>9.835</v>
      </c>
    </row>
    <row r="433" ht="14.25">
      <c r="D433" s="31" t="s">
        <v>1058</v>
      </c>
    </row>
    <row r="434" spans="4:12" ht="14.25">
      <c r="D434" s="31" t="s">
        <v>1073</v>
      </c>
      <c r="F434" s="30">
        <v>10</v>
      </c>
      <c r="K434" s="33">
        <v>10.7215</v>
      </c>
      <c r="L434" s="33">
        <f>L428*F434*0.01</f>
        <v>10.7215</v>
      </c>
    </row>
    <row r="435" spans="4:12" ht="14.25">
      <c r="D435" s="31" t="s">
        <v>1068</v>
      </c>
      <c r="F435" s="30">
        <v>95</v>
      </c>
      <c r="K435" s="33">
        <v>9.34325</v>
      </c>
      <c r="L435" s="33">
        <f>L432*F435*0.01</f>
        <v>9.343250000000001</v>
      </c>
    </row>
    <row r="436" spans="4:12" ht="14.25">
      <c r="D436" s="31" t="s">
        <v>1060</v>
      </c>
      <c r="K436" s="33">
        <v>117.05</v>
      </c>
      <c r="L436" s="33">
        <f>L428+L432</f>
        <v>117.05000000000001</v>
      </c>
    </row>
    <row r="437" spans="4:12" ht="14.25">
      <c r="D437" s="31" t="s">
        <v>1061</v>
      </c>
      <c r="K437" s="33">
        <v>20.06475</v>
      </c>
      <c r="L437" s="33">
        <f>L434+L435</f>
        <v>20.064750000000004</v>
      </c>
    </row>
    <row r="438" spans="4:12" ht="14.25">
      <c r="D438" s="31" t="s">
        <v>1062</v>
      </c>
      <c r="F438" s="30">
        <v>10</v>
      </c>
      <c r="K438" s="33">
        <v>13.71147</v>
      </c>
      <c r="L438" s="33">
        <f>L428*F438*0.01+L434*F438*0.01+L432*F438*0.01+L435*F438*0.01</f>
        <v>13.711475</v>
      </c>
    </row>
    <row r="439" spans="4:12" ht="14.25">
      <c r="D439" s="31" t="s">
        <v>1063</v>
      </c>
      <c r="K439" s="33">
        <v>150.82622</v>
      </c>
      <c r="L439" s="33">
        <f>L428+L432+L437+L438</f>
        <v>150.82622500000002</v>
      </c>
    </row>
    <row r="441" spans="1:6" ht="14.25">
      <c r="A441" s="30" t="s">
        <v>1158</v>
      </c>
      <c r="D441" s="31" t="s">
        <v>743</v>
      </c>
      <c r="E441" s="32" t="s">
        <v>722</v>
      </c>
      <c r="F441" s="30">
        <v>1</v>
      </c>
    </row>
    <row r="443" ht="14.25">
      <c r="D443" s="31" t="s">
        <v>1070</v>
      </c>
    </row>
    <row r="444" spans="6:11" ht="14.25">
      <c r="F444" s="30" t="s">
        <v>1053</v>
      </c>
      <c r="G444" s="30" t="s">
        <v>720</v>
      </c>
      <c r="H444" s="30" t="s">
        <v>1046</v>
      </c>
      <c r="I444" s="30" t="s">
        <v>1047</v>
      </c>
      <c r="J444" s="30" t="s">
        <v>1048</v>
      </c>
      <c r="K444" s="33" t="s">
        <v>1054</v>
      </c>
    </row>
    <row r="445" spans="4:12" ht="14.25">
      <c r="D445" s="31" t="s">
        <v>1159</v>
      </c>
      <c r="E445" s="32" t="s">
        <v>722</v>
      </c>
      <c r="F445" s="30">
        <v>1</v>
      </c>
      <c r="G445" s="30">
        <v>2.5</v>
      </c>
      <c r="H445" s="30">
        <v>0</v>
      </c>
      <c r="I445" s="30">
        <v>2.5</v>
      </c>
      <c r="J445" s="30">
        <v>1</v>
      </c>
      <c r="K445" s="33">
        <v>2.5</v>
      </c>
      <c r="L445" s="33">
        <f>F445*G445*(1+H445*0.01)*J445</f>
        <v>2.5</v>
      </c>
    </row>
    <row r="446" ht="14.25">
      <c r="D446" s="31" t="s">
        <v>1065</v>
      </c>
    </row>
    <row r="447" spans="4:12" ht="14.25">
      <c r="D447" s="31" t="s">
        <v>1072</v>
      </c>
      <c r="E447" s="32" t="s">
        <v>1067</v>
      </c>
      <c r="F447" s="30">
        <v>0.856</v>
      </c>
      <c r="G447" s="30">
        <v>3.5</v>
      </c>
      <c r="J447" s="30">
        <v>1</v>
      </c>
      <c r="K447" s="33">
        <v>2.996</v>
      </c>
      <c r="L447" s="33">
        <f>F447*G447*J447</f>
        <v>2.996</v>
      </c>
    </row>
    <row r="448" ht="14.25">
      <c r="D448" s="31" t="s">
        <v>1058</v>
      </c>
    </row>
    <row r="449" spans="4:12" ht="14.25">
      <c r="D449" s="31" t="s">
        <v>1073</v>
      </c>
      <c r="F449" s="30">
        <v>10</v>
      </c>
      <c r="K449" s="33">
        <v>0.25</v>
      </c>
      <c r="L449" s="33">
        <f>L445*F449*0.01</f>
        <v>0.25</v>
      </c>
    </row>
    <row r="450" spans="4:12" ht="14.25">
      <c r="D450" s="31" t="s">
        <v>1068</v>
      </c>
      <c r="F450" s="30">
        <v>95</v>
      </c>
      <c r="K450" s="33">
        <v>2.8462</v>
      </c>
      <c r="L450" s="33">
        <f>L447*F450*0.01</f>
        <v>2.8462</v>
      </c>
    </row>
    <row r="451" spans="4:12" ht="14.25">
      <c r="D451" s="31" t="s">
        <v>1060</v>
      </c>
      <c r="K451" s="33">
        <v>5.496</v>
      </c>
      <c r="L451" s="33">
        <f>L445+L447</f>
        <v>5.496</v>
      </c>
    </row>
    <row r="452" spans="4:12" ht="14.25">
      <c r="D452" s="31" t="s">
        <v>1061</v>
      </c>
      <c r="K452" s="33">
        <v>3.0962</v>
      </c>
      <c r="L452" s="33">
        <f>L449+L450</f>
        <v>3.0962</v>
      </c>
    </row>
    <row r="453" spans="4:12" ht="14.25">
      <c r="D453" s="31" t="s">
        <v>1062</v>
      </c>
      <c r="F453" s="30">
        <v>10</v>
      </c>
      <c r="K453" s="33">
        <v>0.85922</v>
      </c>
      <c r="L453" s="33">
        <f>L445*F453*0.01+L449*F453*0.01+L447*F453*0.01+L450*F453*0.01</f>
        <v>0.85922</v>
      </c>
    </row>
    <row r="454" spans="4:12" ht="14.25">
      <c r="D454" s="31" t="s">
        <v>1063</v>
      </c>
      <c r="K454" s="33">
        <v>9.45142</v>
      </c>
      <c r="L454" s="33">
        <f>L445+L447+L452+L453</f>
        <v>9.45142</v>
      </c>
    </row>
    <row r="456" spans="1:6" ht="14.25">
      <c r="A456" s="30" t="s">
        <v>1160</v>
      </c>
      <c r="D456" s="31" t="s">
        <v>744</v>
      </c>
      <c r="E456" s="32" t="s">
        <v>722</v>
      </c>
      <c r="F456" s="30">
        <v>5</v>
      </c>
    </row>
    <row r="458" ht="14.25">
      <c r="D458" s="31" t="s">
        <v>1070</v>
      </c>
    </row>
    <row r="459" spans="6:11" ht="14.25">
      <c r="F459" s="30" t="s">
        <v>1053</v>
      </c>
      <c r="G459" s="30" t="s">
        <v>720</v>
      </c>
      <c r="H459" s="30" t="s">
        <v>1046</v>
      </c>
      <c r="I459" s="30" t="s">
        <v>1047</v>
      </c>
      <c r="J459" s="30" t="s">
        <v>1048</v>
      </c>
      <c r="K459" s="33" t="s">
        <v>1054</v>
      </c>
    </row>
    <row r="460" spans="4:12" ht="14.25">
      <c r="D460" s="31" t="s">
        <v>1161</v>
      </c>
      <c r="E460" s="32" t="s">
        <v>722</v>
      </c>
      <c r="F460" s="30">
        <v>1</v>
      </c>
      <c r="G460" s="30">
        <v>2.5</v>
      </c>
      <c r="H460" s="30">
        <v>0</v>
      </c>
      <c r="I460" s="30">
        <v>2.5</v>
      </c>
      <c r="J460" s="30">
        <v>1</v>
      </c>
      <c r="K460" s="33">
        <v>2.5</v>
      </c>
      <c r="L460" s="33">
        <f>F460*G460*(1+H460*0.01)*J460</f>
        <v>2.5</v>
      </c>
    </row>
    <row r="461" ht="14.25">
      <c r="D461" s="31" t="s">
        <v>1065</v>
      </c>
    </row>
    <row r="462" spans="4:12" ht="14.25">
      <c r="D462" s="31" t="s">
        <v>1162</v>
      </c>
      <c r="E462" s="32" t="s">
        <v>1067</v>
      </c>
      <c r="F462" s="30">
        <v>0.756</v>
      </c>
      <c r="G462" s="30">
        <v>3.5</v>
      </c>
      <c r="J462" s="30">
        <v>1</v>
      </c>
      <c r="K462" s="33">
        <v>2.646</v>
      </c>
      <c r="L462" s="33">
        <f>F462*G462*J462</f>
        <v>2.646</v>
      </c>
    </row>
    <row r="463" ht="14.25">
      <c r="D463" s="31" t="s">
        <v>1058</v>
      </c>
    </row>
    <row r="464" spans="4:12" ht="14.25">
      <c r="D464" s="31" t="s">
        <v>1073</v>
      </c>
      <c r="F464" s="30">
        <v>10</v>
      </c>
      <c r="K464" s="33">
        <v>0.25</v>
      </c>
      <c r="L464" s="33">
        <f>L460*F464*0.01</f>
        <v>0.25</v>
      </c>
    </row>
    <row r="465" spans="4:12" ht="14.25">
      <c r="D465" s="31" t="s">
        <v>1068</v>
      </c>
      <c r="F465" s="30">
        <v>95</v>
      </c>
      <c r="K465" s="33">
        <v>2.5137</v>
      </c>
      <c r="L465" s="33">
        <f>L462*F465*0.01</f>
        <v>2.5137</v>
      </c>
    </row>
    <row r="466" spans="4:12" ht="14.25">
      <c r="D466" s="31" t="s">
        <v>1060</v>
      </c>
      <c r="K466" s="33">
        <v>5.146</v>
      </c>
      <c r="L466" s="33">
        <f>L460+L462</f>
        <v>5.146</v>
      </c>
    </row>
    <row r="467" spans="4:12" ht="14.25">
      <c r="D467" s="31" t="s">
        <v>1061</v>
      </c>
      <c r="K467" s="33">
        <v>2.7637</v>
      </c>
      <c r="L467" s="33">
        <f>L464+L465</f>
        <v>2.7637</v>
      </c>
    </row>
    <row r="468" spans="4:12" ht="14.25">
      <c r="D468" s="31" t="s">
        <v>1062</v>
      </c>
      <c r="F468" s="30">
        <v>10</v>
      </c>
      <c r="K468" s="33">
        <v>0.79097</v>
      </c>
      <c r="L468" s="33">
        <f>L460*F468*0.01+L464*F468*0.01+L462*F468*0.01+L465*F468*0.01</f>
        <v>0.7909700000000001</v>
      </c>
    </row>
    <row r="469" spans="4:12" ht="14.25">
      <c r="D469" s="31" t="s">
        <v>1063</v>
      </c>
      <c r="K469" s="33">
        <v>8.70067</v>
      </c>
      <c r="L469" s="33">
        <f>L460+L462+L467+L468</f>
        <v>8.70067</v>
      </c>
    </row>
    <row r="471" spans="1:6" ht="14.25">
      <c r="A471" s="30" t="s">
        <v>1163</v>
      </c>
      <c r="B471" s="30" t="s">
        <v>530</v>
      </c>
      <c r="D471" s="31" t="s">
        <v>745</v>
      </c>
      <c r="E471" s="32" t="s">
        <v>722</v>
      </c>
      <c r="F471" s="30">
        <v>1</v>
      </c>
    </row>
    <row r="473" ht="14.25">
      <c r="D473" s="31" t="s">
        <v>1070</v>
      </c>
    </row>
    <row r="474" spans="6:11" ht="14.25">
      <c r="F474" s="30" t="s">
        <v>1053</v>
      </c>
      <c r="G474" s="30" t="s">
        <v>720</v>
      </c>
      <c r="H474" s="30" t="s">
        <v>1046</v>
      </c>
      <c r="I474" s="30" t="s">
        <v>1047</v>
      </c>
      <c r="J474" s="30" t="s">
        <v>1048</v>
      </c>
      <c r="K474" s="33" t="s">
        <v>1054</v>
      </c>
    </row>
    <row r="475" spans="3:12" ht="14.25">
      <c r="C475" s="30">
        <v>37</v>
      </c>
      <c r="D475" s="31" t="s">
        <v>1150</v>
      </c>
      <c r="E475" s="32" t="s">
        <v>811</v>
      </c>
      <c r="F475" s="30">
        <v>0.003</v>
      </c>
      <c r="G475" s="30">
        <v>10</v>
      </c>
      <c r="H475" s="30">
        <v>0</v>
      </c>
      <c r="I475" s="30">
        <v>10</v>
      </c>
      <c r="J475" s="30">
        <v>1</v>
      </c>
      <c r="K475" s="33">
        <v>0.03</v>
      </c>
      <c r="L475" s="33">
        <f>F475*G475*(1+H475*0.01)*J475</f>
        <v>0.03</v>
      </c>
    </row>
    <row r="476" spans="3:12" ht="14.25">
      <c r="C476" s="30">
        <v>859</v>
      </c>
      <c r="D476" s="31" t="s">
        <v>1149</v>
      </c>
      <c r="E476" s="32" t="s">
        <v>811</v>
      </c>
      <c r="F476" s="30">
        <v>0.003</v>
      </c>
      <c r="G476" s="30">
        <v>5</v>
      </c>
      <c r="H476" s="30">
        <v>0</v>
      </c>
      <c r="I476" s="30">
        <v>5</v>
      </c>
      <c r="J476" s="30">
        <v>1</v>
      </c>
      <c r="K476" s="33">
        <v>0.015</v>
      </c>
      <c r="L476" s="33">
        <f>F476*G476*(1+H476*0.01)*J476</f>
        <v>0.015</v>
      </c>
    </row>
    <row r="477" spans="4:12" ht="14.25">
      <c r="D477" s="31" t="s">
        <v>1164</v>
      </c>
      <c r="E477" s="32" t="s">
        <v>722</v>
      </c>
      <c r="F477" s="30">
        <v>1</v>
      </c>
      <c r="G477" s="30">
        <v>5.2</v>
      </c>
      <c r="H477" s="30">
        <v>0</v>
      </c>
      <c r="I477" s="30">
        <v>5.2</v>
      </c>
      <c r="J477" s="30">
        <v>1</v>
      </c>
      <c r="K477" s="33">
        <v>5.2</v>
      </c>
      <c r="L477" s="33">
        <f>F477*G477*(1+H477*0.01)*J477</f>
        <v>5.2</v>
      </c>
    </row>
    <row r="478" spans="11:12" ht="14.25">
      <c r="K478" s="33">
        <v>5.245</v>
      </c>
      <c r="L478" s="33">
        <f>SUM(L475:L477)</f>
        <v>5.245</v>
      </c>
    </row>
    <row r="479" ht="14.25">
      <c r="D479" s="31" t="s">
        <v>1065</v>
      </c>
    </row>
    <row r="480" spans="4:12" ht="14.25">
      <c r="D480" s="31" t="s">
        <v>1157</v>
      </c>
      <c r="E480" s="32" t="s">
        <v>1067</v>
      </c>
      <c r="F480" s="30">
        <v>1.25</v>
      </c>
      <c r="G480" s="30">
        <v>3.5</v>
      </c>
      <c r="J480" s="30">
        <v>1</v>
      </c>
      <c r="K480" s="33">
        <v>4.375</v>
      </c>
      <c r="L480" s="33">
        <f>F480*G480*J480</f>
        <v>4.375</v>
      </c>
    </row>
    <row r="481" ht="14.25">
      <c r="D481" s="31" t="s">
        <v>1058</v>
      </c>
    </row>
    <row r="482" spans="4:12" ht="14.25">
      <c r="D482" s="31" t="s">
        <v>1073</v>
      </c>
      <c r="F482" s="30">
        <v>10</v>
      </c>
      <c r="K482" s="33">
        <v>0.5245</v>
      </c>
      <c r="L482" s="33">
        <f>L478*F482*0.01</f>
        <v>0.5245000000000001</v>
      </c>
    </row>
    <row r="483" spans="4:12" ht="14.25">
      <c r="D483" s="31" t="s">
        <v>1068</v>
      </c>
      <c r="F483" s="30">
        <v>95</v>
      </c>
      <c r="K483" s="33">
        <v>4.15625</v>
      </c>
      <c r="L483" s="33">
        <f>L480*F483*0.01</f>
        <v>4.15625</v>
      </c>
    </row>
    <row r="484" spans="4:12" ht="14.25">
      <c r="D484" s="31" t="s">
        <v>1060</v>
      </c>
      <c r="K484" s="33">
        <v>9.62</v>
      </c>
      <c r="L484" s="33">
        <f>L478+L480</f>
        <v>9.620000000000001</v>
      </c>
    </row>
    <row r="485" spans="4:12" ht="14.25">
      <c r="D485" s="31" t="s">
        <v>1061</v>
      </c>
      <c r="K485" s="33">
        <v>4.68075</v>
      </c>
      <c r="L485" s="33">
        <f>L482+L483</f>
        <v>4.68075</v>
      </c>
    </row>
    <row r="486" spans="4:12" ht="14.25">
      <c r="D486" s="31" t="s">
        <v>1062</v>
      </c>
      <c r="F486" s="30">
        <v>10</v>
      </c>
      <c r="K486" s="33">
        <v>1.43007</v>
      </c>
      <c r="L486" s="33">
        <f>L478*F486*0.01+L482*F486*0.01+L480*F486*0.01+L483*F486*0.01</f>
        <v>1.430075</v>
      </c>
    </row>
    <row r="487" spans="4:12" ht="14.25">
      <c r="D487" s="31" t="s">
        <v>1063</v>
      </c>
      <c r="K487" s="33">
        <v>15.73082</v>
      </c>
      <c r="L487" s="33">
        <f>L478+L480+L485+L486</f>
        <v>15.730825000000001</v>
      </c>
    </row>
    <row r="489" spans="1:6" ht="14.25">
      <c r="A489" s="30" t="s">
        <v>1165</v>
      </c>
      <c r="D489" s="31" t="s">
        <v>746</v>
      </c>
      <c r="E489" s="32" t="s">
        <v>722</v>
      </c>
      <c r="F489" s="30">
        <v>1</v>
      </c>
    </row>
    <row r="491" ht="14.25">
      <c r="D491" s="31" t="s">
        <v>1070</v>
      </c>
    </row>
    <row r="492" spans="6:11" ht="14.25">
      <c r="F492" s="30" t="s">
        <v>1053</v>
      </c>
      <c r="G492" s="30" t="s">
        <v>720</v>
      </c>
      <c r="H492" s="30" t="s">
        <v>1046</v>
      </c>
      <c r="I492" s="30" t="s">
        <v>1047</v>
      </c>
      <c r="J492" s="30" t="s">
        <v>1048</v>
      </c>
      <c r="K492" s="33" t="s">
        <v>1054</v>
      </c>
    </row>
    <row r="493" spans="4:12" ht="14.25">
      <c r="D493" s="31" t="s">
        <v>1166</v>
      </c>
      <c r="E493" s="32" t="s">
        <v>722</v>
      </c>
      <c r="F493" s="30">
        <v>1</v>
      </c>
      <c r="G493" s="30">
        <v>10.25</v>
      </c>
      <c r="H493" s="30">
        <v>0</v>
      </c>
      <c r="I493" s="30">
        <v>10.25</v>
      </c>
      <c r="J493" s="30">
        <v>1</v>
      </c>
      <c r="K493" s="33">
        <v>10.25</v>
      </c>
      <c r="L493" s="33">
        <f>F493*G493*(1+H493*0.01)*J493</f>
        <v>10.25</v>
      </c>
    </row>
    <row r="494" ht="14.25">
      <c r="D494" s="31" t="s">
        <v>1065</v>
      </c>
    </row>
    <row r="495" spans="4:12" ht="14.25">
      <c r="D495" s="31" t="s">
        <v>1072</v>
      </c>
      <c r="E495" s="32" t="s">
        <v>1067</v>
      </c>
      <c r="F495" s="30">
        <v>0.18</v>
      </c>
      <c r="G495" s="30">
        <v>3.5</v>
      </c>
      <c r="J495" s="30">
        <v>1</v>
      </c>
      <c r="K495" s="33">
        <v>0.63</v>
      </c>
      <c r="L495" s="33">
        <f>F495*G495*J495</f>
        <v>0.63</v>
      </c>
    </row>
    <row r="496" ht="14.25">
      <c r="D496" s="31" t="s">
        <v>1058</v>
      </c>
    </row>
    <row r="497" spans="4:12" ht="14.25">
      <c r="D497" s="31" t="s">
        <v>1073</v>
      </c>
      <c r="F497" s="30">
        <v>10</v>
      </c>
      <c r="K497" s="33">
        <v>1.025</v>
      </c>
      <c r="L497" s="33">
        <f>L493*F497*0.01</f>
        <v>1.025</v>
      </c>
    </row>
    <row r="498" spans="4:12" ht="14.25">
      <c r="D498" s="31" t="s">
        <v>1068</v>
      </c>
      <c r="F498" s="30">
        <v>95</v>
      </c>
      <c r="K498" s="33">
        <v>0.5985</v>
      </c>
      <c r="L498" s="33">
        <f>L495*F498*0.01</f>
        <v>0.5985</v>
      </c>
    </row>
    <row r="499" spans="4:12" ht="14.25">
      <c r="D499" s="31" t="s">
        <v>1060</v>
      </c>
      <c r="K499" s="33">
        <v>10.88</v>
      </c>
      <c r="L499" s="33">
        <f>L493+L495</f>
        <v>10.88</v>
      </c>
    </row>
    <row r="500" spans="4:12" ht="14.25">
      <c r="D500" s="31" t="s">
        <v>1061</v>
      </c>
      <c r="K500" s="33">
        <v>1.6235</v>
      </c>
      <c r="L500" s="33">
        <f>L497+L498</f>
        <v>1.6235</v>
      </c>
    </row>
    <row r="501" spans="4:12" ht="14.25">
      <c r="D501" s="31" t="s">
        <v>1062</v>
      </c>
      <c r="F501" s="30">
        <v>10</v>
      </c>
      <c r="K501" s="33">
        <v>1.25035</v>
      </c>
      <c r="L501" s="33">
        <f>L493*F501*0.01+L497*F501*0.01+L495*F501*0.01+L498*F501*0.01</f>
        <v>1.2503499999999999</v>
      </c>
    </row>
    <row r="502" spans="4:12" ht="14.25">
      <c r="D502" s="31" t="s">
        <v>1063</v>
      </c>
      <c r="K502" s="33">
        <v>13.75385</v>
      </c>
      <c r="L502" s="33">
        <f>L493+L495+L500+L501</f>
        <v>13.75385</v>
      </c>
    </row>
    <row r="504" spans="1:6" ht="14.25">
      <c r="A504" s="30" t="s">
        <v>1167</v>
      </c>
      <c r="D504" s="31" t="s">
        <v>747</v>
      </c>
      <c r="E504" s="32" t="s">
        <v>722</v>
      </c>
      <c r="F504" s="30">
        <v>1</v>
      </c>
    </row>
    <row r="506" ht="14.25">
      <c r="D506" s="31" t="s">
        <v>1058</v>
      </c>
    </row>
    <row r="507" spans="4:11" ht="14.25">
      <c r="D507" s="31" t="s">
        <v>1063</v>
      </c>
      <c r="K507" s="33">
        <v>0</v>
      </c>
    </row>
    <row r="509" spans="1:6" ht="14.25">
      <c r="A509" s="30" t="s">
        <v>1168</v>
      </c>
      <c r="B509" s="30" t="s">
        <v>531</v>
      </c>
      <c r="D509" s="31" t="s">
        <v>748</v>
      </c>
      <c r="E509" s="32" t="s">
        <v>722</v>
      </c>
      <c r="F509" s="30">
        <v>1</v>
      </c>
    </row>
    <row r="511" ht="14.25">
      <c r="D511" s="31" t="s">
        <v>1070</v>
      </c>
    </row>
    <row r="512" spans="6:11" ht="14.25">
      <c r="F512" s="30" t="s">
        <v>1053</v>
      </c>
      <c r="G512" s="30" t="s">
        <v>720</v>
      </c>
      <c r="H512" s="30" t="s">
        <v>1046</v>
      </c>
      <c r="I512" s="30" t="s">
        <v>1047</v>
      </c>
      <c r="J512" s="30" t="s">
        <v>1048</v>
      </c>
      <c r="K512" s="33" t="s">
        <v>1054</v>
      </c>
    </row>
    <row r="513" spans="3:12" ht="14.25">
      <c r="C513" s="30" t="s">
        <v>532</v>
      </c>
      <c r="D513" s="31" t="s">
        <v>1169</v>
      </c>
      <c r="E513" s="32" t="s">
        <v>811</v>
      </c>
      <c r="F513" s="30">
        <v>0.01</v>
      </c>
      <c r="G513" s="30">
        <v>12</v>
      </c>
      <c r="H513" s="30">
        <v>0</v>
      </c>
      <c r="I513" s="30">
        <v>12</v>
      </c>
      <c r="J513" s="30">
        <v>1</v>
      </c>
      <c r="K513" s="33">
        <v>0.12</v>
      </c>
      <c r="L513" s="33">
        <f>F513*G513*(1+H513*0.01)*J513</f>
        <v>0.12</v>
      </c>
    </row>
    <row r="514" spans="4:12" ht="14.25">
      <c r="D514" s="31" t="s">
        <v>1170</v>
      </c>
      <c r="E514" s="32" t="s">
        <v>722</v>
      </c>
      <c r="F514" s="30">
        <v>1</v>
      </c>
      <c r="G514" s="30">
        <v>7.8</v>
      </c>
      <c r="H514" s="30">
        <v>0</v>
      </c>
      <c r="I514" s="30">
        <v>7.8</v>
      </c>
      <c r="J514" s="30">
        <v>1</v>
      </c>
      <c r="K514" s="33">
        <v>7.8</v>
      </c>
      <c r="L514" s="33">
        <f>F514*G514*(1+H514*0.01)*J514</f>
        <v>7.8</v>
      </c>
    </row>
    <row r="515" spans="11:12" ht="14.25">
      <c r="K515" s="33">
        <v>7.92</v>
      </c>
      <c r="L515" s="33">
        <f>SUM(L513:L514)</f>
        <v>7.92</v>
      </c>
    </row>
    <row r="516" ht="14.25">
      <c r="D516" s="31" t="s">
        <v>1065</v>
      </c>
    </row>
    <row r="517" spans="4:12" ht="14.25">
      <c r="D517" s="31" t="s">
        <v>1097</v>
      </c>
      <c r="E517" s="32" t="s">
        <v>1067</v>
      </c>
      <c r="F517" s="30">
        <v>0.369</v>
      </c>
      <c r="G517" s="30">
        <v>3.5</v>
      </c>
      <c r="J517" s="30">
        <v>1</v>
      </c>
      <c r="K517" s="33">
        <v>1.2915</v>
      </c>
      <c r="L517" s="33">
        <f>F517*G517*J517</f>
        <v>1.2915</v>
      </c>
    </row>
    <row r="518" spans="4:12" ht="14.25">
      <c r="D518" s="31" t="s">
        <v>1072</v>
      </c>
      <c r="E518" s="32" t="s">
        <v>1067</v>
      </c>
      <c r="F518" s="30">
        <v>0.369</v>
      </c>
      <c r="G518" s="30">
        <v>3.5</v>
      </c>
      <c r="J518" s="30">
        <v>1</v>
      </c>
      <c r="K518" s="33">
        <v>1.2915</v>
      </c>
      <c r="L518" s="33">
        <f>F518*G518*J518</f>
        <v>1.2915</v>
      </c>
    </row>
    <row r="519" spans="11:12" ht="14.25">
      <c r="K519" s="33">
        <v>2.583</v>
      </c>
      <c r="L519" s="33">
        <f>SUM(L517:L518)</f>
        <v>2.583</v>
      </c>
    </row>
    <row r="520" ht="14.25">
      <c r="D520" s="31" t="s">
        <v>1058</v>
      </c>
    </row>
    <row r="521" spans="4:12" ht="14.25">
      <c r="D521" s="31" t="s">
        <v>1073</v>
      </c>
      <c r="F521" s="30">
        <v>10</v>
      </c>
      <c r="K521" s="33">
        <v>0.792</v>
      </c>
      <c r="L521" s="33">
        <f>L515*F521*0.01</f>
        <v>0.792</v>
      </c>
    </row>
    <row r="522" spans="4:12" ht="14.25">
      <c r="D522" s="31" t="s">
        <v>1068</v>
      </c>
      <c r="F522" s="30">
        <v>95</v>
      </c>
      <c r="K522" s="33">
        <v>2.45385</v>
      </c>
      <c r="L522" s="33">
        <f>L519*F522*0.01</f>
        <v>2.45385</v>
      </c>
    </row>
    <row r="523" spans="4:12" ht="14.25">
      <c r="D523" s="31" t="s">
        <v>1060</v>
      </c>
      <c r="K523" s="33">
        <v>10.503</v>
      </c>
      <c r="L523" s="33">
        <f>L515+L519</f>
        <v>10.503</v>
      </c>
    </row>
    <row r="524" spans="4:12" ht="14.25">
      <c r="D524" s="31" t="s">
        <v>1061</v>
      </c>
      <c r="K524" s="33">
        <v>3.24585</v>
      </c>
      <c r="L524" s="33">
        <f>L521+L522</f>
        <v>3.24585</v>
      </c>
    </row>
    <row r="525" spans="4:12" ht="14.25">
      <c r="D525" s="31" t="s">
        <v>1062</v>
      </c>
      <c r="F525" s="30">
        <v>10</v>
      </c>
      <c r="K525" s="33">
        <v>1.37489</v>
      </c>
      <c r="L525" s="33">
        <f>L515*F525*0.01+L521*F525*0.01+L519*F525*0.01+L522*F525*0.01</f>
        <v>1.3748850000000001</v>
      </c>
    </row>
    <row r="526" spans="4:12" ht="14.25">
      <c r="D526" s="31" t="s">
        <v>1063</v>
      </c>
      <c r="K526" s="33">
        <v>15.12374</v>
      </c>
      <c r="L526" s="33">
        <f>L515+L519+L524+L525</f>
        <v>15.123735000000002</v>
      </c>
    </row>
    <row r="528" spans="1:6" ht="28.5">
      <c r="A528" s="30" t="s">
        <v>1171</v>
      </c>
      <c r="B528" s="30" t="s">
        <v>527</v>
      </c>
      <c r="D528" s="31" t="s">
        <v>749</v>
      </c>
      <c r="E528" s="32" t="s">
        <v>722</v>
      </c>
      <c r="F528" s="30">
        <v>1</v>
      </c>
    </row>
    <row r="530" ht="14.25">
      <c r="D530" s="31" t="s">
        <v>1070</v>
      </c>
    </row>
    <row r="531" spans="6:11" ht="14.25">
      <c r="F531" s="30" t="s">
        <v>1053</v>
      </c>
      <c r="G531" s="30" t="s">
        <v>720</v>
      </c>
      <c r="H531" s="30" t="s">
        <v>1046</v>
      </c>
      <c r="I531" s="30" t="s">
        <v>1047</v>
      </c>
      <c r="J531" s="30" t="s">
        <v>1048</v>
      </c>
      <c r="K531" s="33" t="s">
        <v>1054</v>
      </c>
    </row>
    <row r="532" spans="3:12" ht="14.25">
      <c r="C532" s="30">
        <v>1893</v>
      </c>
      <c r="D532" s="31" t="s">
        <v>1151</v>
      </c>
      <c r="E532" s="32" t="s">
        <v>722</v>
      </c>
      <c r="F532" s="30">
        <v>2</v>
      </c>
      <c r="G532" s="30">
        <v>2.1</v>
      </c>
      <c r="H532" s="30">
        <v>0</v>
      </c>
      <c r="I532" s="30">
        <v>2.1</v>
      </c>
      <c r="J532" s="30">
        <v>1</v>
      </c>
      <c r="K532" s="33">
        <v>4.2</v>
      </c>
      <c r="L532" s="33">
        <f>F532*G532*(1+H532*0.01)*J532</f>
        <v>4.2</v>
      </c>
    </row>
    <row r="533" spans="3:12" ht="14.25">
      <c r="C533" s="30" t="s">
        <v>529</v>
      </c>
      <c r="D533" s="31" t="s">
        <v>1155</v>
      </c>
      <c r="E533" s="32" t="s">
        <v>722</v>
      </c>
      <c r="F533" s="30">
        <v>8</v>
      </c>
      <c r="G533" s="30">
        <v>1</v>
      </c>
      <c r="H533" s="30">
        <v>0</v>
      </c>
      <c r="I533" s="30">
        <v>1</v>
      </c>
      <c r="J533" s="30">
        <v>1</v>
      </c>
      <c r="K533" s="33">
        <v>8</v>
      </c>
      <c r="L533" s="33">
        <f>F533*G533*(1+H533*0.01)*J533</f>
        <v>8</v>
      </c>
    </row>
    <row r="534" spans="3:12" ht="14.25">
      <c r="C534" s="30">
        <v>859</v>
      </c>
      <c r="D534" s="31" t="s">
        <v>1149</v>
      </c>
      <c r="E534" s="32" t="s">
        <v>811</v>
      </c>
      <c r="F534" s="30">
        <v>0.003</v>
      </c>
      <c r="G534" s="30">
        <v>5</v>
      </c>
      <c r="H534" s="30">
        <v>0</v>
      </c>
      <c r="I534" s="30">
        <v>5</v>
      </c>
      <c r="J534" s="30">
        <v>1</v>
      </c>
      <c r="K534" s="33">
        <v>0.015</v>
      </c>
      <c r="L534" s="33">
        <f>F534*G534*(1+H534*0.01)*J534</f>
        <v>0.015</v>
      </c>
    </row>
    <row r="535" spans="4:12" ht="14.25">
      <c r="D535" s="31" t="s">
        <v>1172</v>
      </c>
      <c r="E535" s="32" t="s">
        <v>722</v>
      </c>
      <c r="F535" s="30">
        <v>1</v>
      </c>
      <c r="G535" s="30">
        <v>6.41</v>
      </c>
      <c r="H535" s="30">
        <v>0</v>
      </c>
      <c r="I535" s="30">
        <v>6.41</v>
      </c>
      <c r="J535" s="30">
        <v>1</v>
      </c>
      <c r="K535" s="33">
        <v>6.41</v>
      </c>
      <c r="L535" s="33">
        <f>F535*G535*(1+H535*0.01)*J535</f>
        <v>6.41</v>
      </c>
    </row>
    <row r="536" spans="11:12" ht="14.25">
      <c r="K536" s="33">
        <v>18.625</v>
      </c>
      <c r="L536" s="33">
        <f>SUM(L532:L535)</f>
        <v>18.625</v>
      </c>
    </row>
    <row r="537" ht="14.25">
      <c r="D537" s="31" t="s">
        <v>1065</v>
      </c>
    </row>
    <row r="538" spans="4:12" ht="14.25">
      <c r="D538" s="31" t="s">
        <v>1156</v>
      </c>
      <c r="E538" s="32" t="s">
        <v>1067</v>
      </c>
      <c r="F538" s="30">
        <v>1.56</v>
      </c>
      <c r="G538" s="30">
        <v>3.5</v>
      </c>
      <c r="J538" s="30">
        <v>1</v>
      </c>
      <c r="K538" s="33">
        <v>5.46</v>
      </c>
      <c r="L538" s="33">
        <f>F538*G538*J538</f>
        <v>5.46</v>
      </c>
    </row>
    <row r="539" spans="4:12" ht="14.25">
      <c r="D539" s="31" t="s">
        <v>1157</v>
      </c>
      <c r="E539" s="32" t="s">
        <v>1067</v>
      </c>
      <c r="F539" s="30">
        <v>1.25</v>
      </c>
      <c r="G539" s="30">
        <v>3.5</v>
      </c>
      <c r="J539" s="30">
        <v>1</v>
      </c>
      <c r="K539" s="33">
        <v>4.375</v>
      </c>
      <c r="L539" s="33">
        <f>F539*G539*J539</f>
        <v>4.375</v>
      </c>
    </row>
    <row r="540" spans="11:12" ht="14.25">
      <c r="K540" s="33">
        <v>9.835</v>
      </c>
      <c r="L540" s="33">
        <f>SUM(L538:L539)</f>
        <v>9.835</v>
      </c>
    </row>
    <row r="541" ht="14.25">
      <c r="D541" s="31" t="s">
        <v>1058</v>
      </c>
    </row>
    <row r="542" spans="4:12" ht="14.25">
      <c r="D542" s="31" t="s">
        <v>1073</v>
      </c>
      <c r="F542" s="30">
        <v>10</v>
      </c>
      <c r="K542" s="33">
        <v>1.8625</v>
      </c>
      <c r="L542" s="33">
        <f>L536*F542*0.01</f>
        <v>1.8625</v>
      </c>
    </row>
    <row r="543" spans="4:12" ht="14.25">
      <c r="D543" s="31" t="s">
        <v>1068</v>
      </c>
      <c r="F543" s="30">
        <v>95</v>
      </c>
      <c r="K543" s="33">
        <v>9.34325</v>
      </c>
      <c r="L543" s="33">
        <f>L540*F543*0.01</f>
        <v>9.343250000000001</v>
      </c>
    </row>
    <row r="544" spans="4:12" ht="14.25">
      <c r="D544" s="31" t="s">
        <v>1060</v>
      </c>
      <c r="K544" s="33">
        <v>28.46</v>
      </c>
      <c r="L544" s="33">
        <f>L536+L540</f>
        <v>28.46</v>
      </c>
    </row>
    <row r="545" spans="4:12" ht="14.25">
      <c r="D545" s="31" t="s">
        <v>1061</v>
      </c>
      <c r="K545" s="33">
        <v>11.20575</v>
      </c>
      <c r="L545" s="33">
        <f>L542+L543</f>
        <v>11.205750000000002</v>
      </c>
    </row>
    <row r="546" spans="4:12" ht="14.25">
      <c r="D546" s="31" t="s">
        <v>1062</v>
      </c>
      <c r="F546" s="30">
        <v>10</v>
      </c>
      <c r="K546" s="33">
        <v>3.96657</v>
      </c>
      <c r="L546" s="33">
        <f>L536*F546*0.01+L542*F546*0.01+L540*F546*0.01+L543*F546*0.01</f>
        <v>3.9665750000000006</v>
      </c>
    </row>
    <row r="547" spans="4:12" ht="14.25">
      <c r="D547" s="31" t="s">
        <v>1063</v>
      </c>
      <c r="K547" s="33">
        <v>43.63232</v>
      </c>
      <c r="L547" s="33">
        <f>L536+L540+L545+L546</f>
        <v>43.632325</v>
      </c>
    </row>
    <row r="549" spans="1:6" ht="14.25">
      <c r="A549" s="30" t="s">
        <v>1173</v>
      </c>
      <c r="B549" s="30" t="s">
        <v>533</v>
      </c>
      <c r="D549" s="31" t="s">
        <v>750</v>
      </c>
      <c r="E549" s="32" t="s">
        <v>722</v>
      </c>
      <c r="F549" s="30">
        <v>1</v>
      </c>
    </row>
    <row r="551" ht="14.25">
      <c r="D551" s="31" t="s">
        <v>1070</v>
      </c>
    </row>
    <row r="552" spans="6:11" ht="14.25">
      <c r="F552" s="30" t="s">
        <v>1053</v>
      </c>
      <c r="G552" s="30" t="s">
        <v>720</v>
      </c>
      <c r="H552" s="30" t="s">
        <v>1046</v>
      </c>
      <c r="I552" s="30" t="s">
        <v>1047</v>
      </c>
      <c r="J552" s="30" t="s">
        <v>1048</v>
      </c>
      <c r="K552" s="33" t="s">
        <v>1054</v>
      </c>
    </row>
    <row r="553" spans="3:12" ht="14.25">
      <c r="C553" s="30">
        <v>1538</v>
      </c>
      <c r="D553" s="31" t="s">
        <v>1174</v>
      </c>
      <c r="E553" s="32" t="s">
        <v>811</v>
      </c>
      <c r="F553" s="30">
        <v>0.285</v>
      </c>
      <c r="G553" s="30">
        <v>1.5</v>
      </c>
      <c r="H553" s="30">
        <v>0</v>
      </c>
      <c r="I553" s="30">
        <v>1.5</v>
      </c>
      <c r="J553" s="30">
        <v>1</v>
      </c>
      <c r="K553" s="33">
        <v>0.4275</v>
      </c>
      <c r="L553" s="33">
        <f aca="true" t="shared" si="5" ref="L553:L566">F553*G553*(1+H553*0.01)*J553</f>
        <v>0.4275</v>
      </c>
    </row>
    <row r="554" spans="4:12" ht="14.25">
      <c r="D554" s="31" t="s">
        <v>1102</v>
      </c>
      <c r="E554" s="32" t="s">
        <v>811</v>
      </c>
      <c r="F554" s="30">
        <v>1.45</v>
      </c>
      <c r="G554" s="30">
        <v>2.9</v>
      </c>
      <c r="H554" s="30">
        <v>0</v>
      </c>
      <c r="I554" s="30">
        <v>2.9</v>
      </c>
      <c r="J554" s="30">
        <v>1</v>
      </c>
      <c r="K554" s="33">
        <v>4.205</v>
      </c>
      <c r="L554" s="33">
        <f t="shared" si="5"/>
        <v>4.205</v>
      </c>
    </row>
    <row r="555" spans="3:12" ht="14.25">
      <c r="C555" s="30" t="s">
        <v>520</v>
      </c>
      <c r="D555" s="31" t="s">
        <v>1119</v>
      </c>
      <c r="E555" s="32" t="s">
        <v>811</v>
      </c>
      <c r="F555" s="30">
        <v>1.85</v>
      </c>
      <c r="G555" s="30">
        <v>2</v>
      </c>
      <c r="H555" s="30">
        <v>0</v>
      </c>
      <c r="I555" s="30">
        <v>2</v>
      </c>
      <c r="J555" s="30">
        <v>1</v>
      </c>
      <c r="K555" s="33">
        <v>3.7</v>
      </c>
      <c r="L555" s="33">
        <f t="shared" si="5"/>
        <v>3.7</v>
      </c>
    </row>
    <row r="556" spans="4:12" ht="14.25">
      <c r="D556" s="31" t="s">
        <v>1100</v>
      </c>
      <c r="E556" s="32" t="s">
        <v>725</v>
      </c>
      <c r="F556" s="30">
        <v>0.05</v>
      </c>
      <c r="G556" s="30">
        <v>280</v>
      </c>
      <c r="H556" s="30">
        <v>0</v>
      </c>
      <c r="I556" s="30">
        <v>280</v>
      </c>
      <c r="J556" s="30">
        <v>1</v>
      </c>
      <c r="K556" s="33">
        <v>14</v>
      </c>
      <c r="L556" s="33">
        <f t="shared" si="5"/>
        <v>14</v>
      </c>
    </row>
    <row r="557" spans="3:12" ht="14.25">
      <c r="C557" s="30" t="s">
        <v>510</v>
      </c>
      <c r="D557" s="31" t="s">
        <v>1099</v>
      </c>
      <c r="E557" s="32" t="s">
        <v>725</v>
      </c>
      <c r="F557" s="30">
        <v>0.0179</v>
      </c>
      <c r="G557" s="30">
        <v>300</v>
      </c>
      <c r="H557" s="30">
        <v>0</v>
      </c>
      <c r="I557" s="30">
        <v>300</v>
      </c>
      <c r="J557" s="30">
        <v>1</v>
      </c>
      <c r="K557" s="33">
        <v>5.37</v>
      </c>
      <c r="L557" s="33">
        <f t="shared" si="5"/>
        <v>5.37</v>
      </c>
    </row>
    <row r="558" spans="3:12" ht="14.25">
      <c r="C558" s="30">
        <v>316</v>
      </c>
      <c r="D558" s="31" t="s">
        <v>1076</v>
      </c>
      <c r="E558" s="32" t="s">
        <v>725</v>
      </c>
      <c r="F558" s="30">
        <v>0.358</v>
      </c>
      <c r="G558" s="30">
        <v>1.2</v>
      </c>
      <c r="H558" s="30">
        <v>0</v>
      </c>
      <c r="I558" s="30">
        <v>1.2</v>
      </c>
      <c r="J558" s="30">
        <v>1</v>
      </c>
      <c r="K558" s="33">
        <v>0.4296</v>
      </c>
      <c r="L558" s="33">
        <f t="shared" si="5"/>
        <v>0.4296</v>
      </c>
    </row>
    <row r="559" spans="3:12" ht="14.25">
      <c r="C559" s="30">
        <v>49</v>
      </c>
      <c r="D559" s="31" t="s">
        <v>1175</v>
      </c>
      <c r="E559" s="32" t="s">
        <v>725</v>
      </c>
      <c r="F559" s="30">
        <v>3.258</v>
      </c>
      <c r="G559" s="30">
        <v>97</v>
      </c>
      <c r="H559" s="30">
        <v>0</v>
      </c>
      <c r="I559" s="30">
        <v>97</v>
      </c>
      <c r="J559" s="30">
        <v>1</v>
      </c>
      <c r="K559" s="33">
        <v>316.026</v>
      </c>
      <c r="L559" s="33">
        <f t="shared" si="5"/>
        <v>316.026</v>
      </c>
    </row>
    <row r="560" spans="4:12" ht="14.25">
      <c r="D560" s="31" t="s">
        <v>1176</v>
      </c>
      <c r="E560" s="32" t="s">
        <v>725</v>
      </c>
      <c r="F560" s="30">
        <v>0.254</v>
      </c>
      <c r="G560" s="30">
        <v>105</v>
      </c>
      <c r="H560" s="30">
        <v>0</v>
      </c>
      <c r="I560" s="30">
        <v>105</v>
      </c>
      <c r="J560" s="30">
        <v>1</v>
      </c>
      <c r="K560" s="33">
        <v>26.67</v>
      </c>
      <c r="L560" s="33">
        <f t="shared" si="5"/>
        <v>26.67</v>
      </c>
    </row>
    <row r="561" spans="3:12" ht="14.25">
      <c r="C561" s="30">
        <v>6433</v>
      </c>
      <c r="D561" s="31" t="s">
        <v>1177</v>
      </c>
      <c r="E561" s="32" t="s">
        <v>811</v>
      </c>
      <c r="F561" s="30">
        <v>0.15</v>
      </c>
      <c r="G561" s="30">
        <v>10</v>
      </c>
      <c r="H561" s="30">
        <v>0</v>
      </c>
      <c r="I561" s="30">
        <v>10</v>
      </c>
      <c r="J561" s="30">
        <v>1</v>
      </c>
      <c r="K561" s="33">
        <v>1.5</v>
      </c>
      <c r="L561" s="33">
        <f t="shared" si="5"/>
        <v>1.5</v>
      </c>
    </row>
    <row r="562" spans="3:12" ht="14.25">
      <c r="C562" s="30">
        <v>6434</v>
      </c>
      <c r="D562" s="31" t="s">
        <v>1178</v>
      </c>
      <c r="E562" s="32" t="s">
        <v>811</v>
      </c>
      <c r="F562" s="30">
        <v>0.1</v>
      </c>
      <c r="G562" s="30">
        <v>6</v>
      </c>
      <c r="H562" s="30">
        <v>0</v>
      </c>
      <c r="I562" s="30">
        <v>6</v>
      </c>
      <c r="J562" s="30">
        <v>1</v>
      </c>
      <c r="K562" s="33">
        <v>0.6</v>
      </c>
      <c r="L562" s="33">
        <f t="shared" si="5"/>
        <v>0.6000000000000001</v>
      </c>
    </row>
    <row r="563" spans="3:12" ht="14.25">
      <c r="C563" s="30">
        <v>1437</v>
      </c>
      <c r="D563" s="31" t="s">
        <v>1104</v>
      </c>
      <c r="E563" s="32" t="s">
        <v>811</v>
      </c>
      <c r="F563" s="30">
        <v>5</v>
      </c>
      <c r="G563" s="30">
        <v>1.11</v>
      </c>
      <c r="H563" s="30">
        <v>0</v>
      </c>
      <c r="I563" s="30">
        <v>1.11</v>
      </c>
      <c r="J563" s="30">
        <v>1</v>
      </c>
      <c r="K563" s="33">
        <v>5.55</v>
      </c>
      <c r="L563" s="33">
        <f t="shared" si="5"/>
        <v>5.550000000000001</v>
      </c>
    </row>
    <row r="564" spans="3:12" ht="14.25">
      <c r="C564" s="30">
        <v>6435</v>
      </c>
      <c r="D564" s="31" t="s">
        <v>1179</v>
      </c>
      <c r="E564" s="32" t="s">
        <v>722</v>
      </c>
      <c r="F564" s="30">
        <v>0.58</v>
      </c>
      <c r="G564" s="30">
        <v>2.5</v>
      </c>
      <c r="H564" s="30">
        <v>0</v>
      </c>
      <c r="I564" s="30">
        <v>2.5</v>
      </c>
      <c r="J564" s="30">
        <v>1</v>
      </c>
      <c r="K564" s="33">
        <v>1.45</v>
      </c>
      <c r="L564" s="33">
        <f t="shared" si="5"/>
        <v>1.45</v>
      </c>
    </row>
    <row r="565" spans="3:12" ht="14.25">
      <c r="C565" s="30">
        <v>45</v>
      </c>
      <c r="D565" s="31" t="s">
        <v>1180</v>
      </c>
      <c r="E565" s="32" t="s">
        <v>725</v>
      </c>
      <c r="F565" s="30">
        <v>0.458</v>
      </c>
      <c r="G565" s="30">
        <v>87</v>
      </c>
      <c r="H565" s="30">
        <v>0</v>
      </c>
      <c r="I565" s="30">
        <v>87</v>
      </c>
      <c r="J565" s="30">
        <v>1</v>
      </c>
      <c r="K565" s="33">
        <v>39.846</v>
      </c>
      <c r="L565" s="33">
        <f t="shared" si="5"/>
        <v>39.846000000000004</v>
      </c>
    </row>
    <row r="566" spans="3:12" ht="14.25">
      <c r="C566" s="30">
        <v>6436</v>
      </c>
      <c r="D566" s="31" t="s">
        <v>1181</v>
      </c>
      <c r="E566" s="32" t="s">
        <v>722</v>
      </c>
      <c r="F566" s="30">
        <v>1</v>
      </c>
      <c r="G566" s="30">
        <v>132</v>
      </c>
      <c r="H566" s="30">
        <v>0</v>
      </c>
      <c r="I566" s="30">
        <v>132</v>
      </c>
      <c r="J566" s="30">
        <v>1</v>
      </c>
      <c r="K566" s="33">
        <v>132</v>
      </c>
      <c r="L566" s="33">
        <f t="shared" si="5"/>
        <v>132</v>
      </c>
    </row>
    <row r="567" spans="11:12" ht="14.25">
      <c r="K567" s="33">
        <v>551.7741</v>
      </c>
      <c r="L567" s="33">
        <f>SUM(L553:L566)</f>
        <v>551.7741000000001</v>
      </c>
    </row>
    <row r="568" ht="14.25">
      <c r="D568" s="31" t="s">
        <v>1065</v>
      </c>
    </row>
    <row r="569" spans="4:12" ht="14.25">
      <c r="D569" s="31" t="s">
        <v>1182</v>
      </c>
      <c r="E569" s="32" t="s">
        <v>1067</v>
      </c>
      <c r="F569" s="30">
        <v>10.73</v>
      </c>
      <c r="G569" s="30">
        <v>3.5</v>
      </c>
      <c r="J569" s="30">
        <v>1</v>
      </c>
      <c r="K569" s="33">
        <v>37.555</v>
      </c>
      <c r="L569" s="33">
        <f>F569*G569*J569</f>
        <v>37.555</v>
      </c>
    </row>
    <row r="570" spans="4:12" ht="14.25">
      <c r="D570" s="31" t="s">
        <v>1183</v>
      </c>
      <c r="E570" s="32" t="s">
        <v>1067</v>
      </c>
      <c r="F570" s="30">
        <v>5.7891</v>
      </c>
      <c r="G570" s="30">
        <v>3.5</v>
      </c>
      <c r="J570" s="30">
        <v>1</v>
      </c>
      <c r="K570" s="33">
        <v>20.26185</v>
      </c>
      <c r="L570" s="33">
        <f>F570*G570*J570</f>
        <v>20.261850000000003</v>
      </c>
    </row>
    <row r="571" spans="4:12" ht="14.25">
      <c r="D571" s="31" t="s">
        <v>1183</v>
      </c>
      <c r="E571" s="32" t="s">
        <v>1067</v>
      </c>
      <c r="F571" s="30">
        <v>5.9222</v>
      </c>
      <c r="G571" s="30">
        <v>3.5</v>
      </c>
      <c r="J571" s="30">
        <v>1</v>
      </c>
      <c r="K571" s="33">
        <v>20.7277</v>
      </c>
      <c r="L571" s="33">
        <f>F571*G571*J571</f>
        <v>20.7277</v>
      </c>
    </row>
    <row r="572" spans="4:12" ht="14.25">
      <c r="D572" s="31" t="s">
        <v>1072</v>
      </c>
      <c r="E572" s="32" t="s">
        <v>1067</v>
      </c>
      <c r="F572" s="30">
        <v>11.395</v>
      </c>
      <c r="G572" s="30">
        <v>3.5</v>
      </c>
      <c r="J572" s="30">
        <v>1</v>
      </c>
      <c r="K572" s="33">
        <v>39.8825</v>
      </c>
      <c r="L572" s="33">
        <f>F572*G572*J572</f>
        <v>39.8825</v>
      </c>
    </row>
    <row r="573" spans="11:12" ht="14.25">
      <c r="K573" s="33">
        <v>118.42705</v>
      </c>
      <c r="L573" s="33">
        <f>SUM(L569:L572)</f>
        <v>118.42705000000001</v>
      </c>
    </row>
    <row r="574" ht="14.25">
      <c r="D574" s="31" t="s">
        <v>1058</v>
      </c>
    </row>
    <row r="575" spans="4:12" ht="14.25">
      <c r="D575" s="31" t="s">
        <v>1073</v>
      </c>
      <c r="F575" s="30">
        <v>10</v>
      </c>
      <c r="K575" s="33">
        <v>55.17741</v>
      </c>
      <c r="L575" s="33">
        <f>L567*F575*0.01</f>
        <v>55.17741000000001</v>
      </c>
    </row>
    <row r="576" spans="4:12" ht="14.25">
      <c r="D576" s="31" t="s">
        <v>1068</v>
      </c>
      <c r="F576" s="30">
        <v>95</v>
      </c>
      <c r="K576" s="33">
        <v>112.5057</v>
      </c>
      <c r="L576" s="33">
        <f>L573*F576*0.01</f>
        <v>112.50569750000001</v>
      </c>
    </row>
    <row r="577" spans="4:12" ht="14.25">
      <c r="D577" s="31" t="s">
        <v>1060</v>
      </c>
      <c r="K577" s="33">
        <v>670.20115</v>
      </c>
      <c r="L577" s="33">
        <f>L567+L573</f>
        <v>670.2011500000001</v>
      </c>
    </row>
    <row r="578" spans="4:12" ht="14.25">
      <c r="D578" s="31" t="s">
        <v>1061</v>
      </c>
      <c r="K578" s="33">
        <v>167.68311</v>
      </c>
      <c r="L578" s="33">
        <f>L575+L576</f>
        <v>167.6831075</v>
      </c>
    </row>
    <row r="579" spans="4:12" ht="14.25">
      <c r="D579" s="31" t="s">
        <v>1062</v>
      </c>
      <c r="F579" s="30">
        <v>10</v>
      </c>
      <c r="K579" s="33">
        <v>83.78843</v>
      </c>
      <c r="L579" s="33">
        <f>L567*F579*0.01+L575*F579*0.01+L573*F579*0.01+L576*F579*0.01</f>
        <v>83.78842575</v>
      </c>
    </row>
    <row r="580" spans="4:12" ht="14.25">
      <c r="D580" s="31" t="s">
        <v>1063</v>
      </c>
      <c r="K580" s="33">
        <v>921.67268</v>
      </c>
      <c r="L580" s="33">
        <f>L567+L573+L578+L579</f>
        <v>921.6726832500001</v>
      </c>
    </row>
    <row r="582" spans="1:6" ht="72">
      <c r="A582" s="30" t="s">
        <v>1184</v>
      </c>
      <c r="D582" s="31" t="s">
        <v>751</v>
      </c>
      <c r="E582" s="32" t="s">
        <v>722</v>
      </c>
      <c r="F582" s="30">
        <v>10</v>
      </c>
    </row>
    <row r="584" ht="14.25">
      <c r="D584" s="31" t="s">
        <v>1070</v>
      </c>
    </row>
    <row r="585" spans="6:11" ht="14.25">
      <c r="F585" s="30" t="s">
        <v>1053</v>
      </c>
      <c r="G585" s="30" t="s">
        <v>720</v>
      </c>
      <c r="H585" s="30" t="s">
        <v>1046</v>
      </c>
      <c r="I585" s="30" t="s">
        <v>1047</v>
      </c>
      <c r="J585" s="30" t="s">
        <v>1048</v>
      </c>
      <c r="K585" s="33" t="s">
        <v>1054</v>
      </c>
    </row>
    <row r="586" spans="4:12" ht="14.25">
      <c r="D586" s="31" t="s">
        <v>1113</v>
      </c>
      <c r="E586" s="32" t="s">
        <v>725</v>
      </c>
      <c r="F586" s="30">
        <v>0.06</v>
      </c>
      <c r="G586" s="30">
        <v>125</v>
      </c>
      <c r="H586" s="30">
        <v>0</v>
      </c>
      <c r="I586" s="30">
        <v>125</v>
      </c>
      <c r="J586" s="30">
        <v>1</v>
      </c>
      <c r="K586" s="33">
        <v>7.5</v>
      </c>
      <c r="L586" s="33">
        <f>F586*G586*(1+H586*0.01)*J586</f>
        <v>7.5</v>
      </c>
    </row>
    <row r="587" spans="4:12" ht="14.25">
      <c r="D587" s="31" t="s">
        <v>1115</v>
      </c>
      <c r="E587" s="32" t="s">
        <v>800</v>
      </c>
      <c r="F587" s="30">
        <v>0.5</v>
      </c>
      <c r="G587" s="30">
        <v>35.52</v>
      </c>
      <c r="H587" s="30">
        <v>0</v>
      </c>
      <c r="I587" s="30">
        <v>35.52</v>
      </c>
      <c r="J587" s="30">
        <v>1</v>
      </c>
      <c r="K587" s="33">
        <v>17.76</v>
      </c>
      <c r="L587" s="33">
        <f>F587*G587*(1+H587*0.01)*J587</f>
        <v>17.76</v>
      </c>
    </row>
    <row r="588" spans="3:12" ht="14.25">
      <c r="C588" s="30" t="s">
        <v>498</v>
      </c>
      <c r="D588" s="31" t="s">
        <v>1071</v>
      </c>
      <c r="E588" s="32" t="s">
        <v>725</v>
      </c>
      <c r="F588" s="30">
        <v>0.06</v>
      </c>
      <c r="G588" s="30">
        <v>14.2</v>
      </c>
      <c r="H588" s="30">
        <v>0</v>
      </c>
      <c r="I588" s="30">
        <v>14.2</v>
      </c>
      <c r="J588" s="30">
        <v>1</v>
      </c>
      <c r="K588" s="33">
        <v>0.852</v>
      </c>
      <c r="L588" s="33">
        <f>F588*G588*(1+H588*0.01)*J588</f>
        <v>0.852</v>
      </c>
    </row>
    <row r="589" spans="11:12" ht="14.25">
      <c r="K589" s="33">
        <v>26.112</v>
      </c>
      <c r="L589" s="33">
        <f>SUM(L586:L588)</f>
        <v>26.112000000000002</v>
      </c>
    </row>
    <row r="590" ht="14.25">
      <c r="D590" s="31" t="s">
        <v>1052</v>
      </c>
    </row>
    <row r="591" spans="4:12" ht="14.25">
      <c r="D591" s="31" t="s">
        <v>1123</v>
      </c>
      <c r="E591" s="32" t="s">
        <v>1056</v>
      </c>
      <c r="F591" s="30">
        <v>0.01</v>
      </c>
      <c r="G591" s="30">
        <v>50</v>
      </c>
      <c r="J591" s="30">
        <v>1</v>
      </c>
      <c r="K591" s="33">
        <v>0.5</v>
      </c>
      <c r="L591" s="33">
        <f>F591*G591*J591</f>
        <v>0.5</v>
      </c>
    </row>
    <row r="592" ht="14.25">
      <c r="D592" s="31" t="s">
        <v>1065</v>
      </c>
    </row>
    <row r="593" spans="4:12" ht="14.25">
      <c r="D593" s="31" t="s">
        <v>1124</v>
      </c>
      <c r="E593" s="32" t="s">
        <v>1067</v>
      </c>
      <c r="F593" s="30">
        <v>1.56</v>
      </c>
      <c r="G593" s="30">
        <v>3.5</v>
      </c>
      <c r="J593" s="30">
        <v>1</v>
      </c>
      <c r="K593" s="33">
        <v>5.46</v>
      </c>
      <c r="L593" s="33">
        <f>F593*G593*J593</f>
        <v>5.46</v>
      </c>
    </row>
    <row r="594" spans="4:12" ht="14.25">
      <c r="D594" s="31" t="s">
        <v>1124</v>
      </c>
      <c r="E594" s="32" t="s">
        <v>1067</v>
      </c>
      <c r="F594" s="30">
        <v>0.256</v>
      </c>
      <c r="G594" s="30">
        <v>3.5</v>
      </c>
      <c r="J594" s="30">
        <v>1</v>
      </c>
      <c r="K594" s="33">
        <v>0.896</v>
      </c>
      <c r="L594" s="33">
        <f>F594*G594*J594</f>
        <v>0.896</v>
      </c>
    </row>
    <row r="595" spans="4:12" ht="14.25">
      <c r="D595" s="31" t="s">
        <v>1087</v>
      </c>
      <c r="E595" s="32" t="s">
        <v>1067</v>
      </c>
      <c r="F595" s="30">
        <v>3.25</v>
      </c>
      <c r="G595" s="30">
        <v>3.5</v>
      </c>
      <c r="J595" s="30">
        <v>1</v>
      </c>
      <c r="K595" s="33">
        <v>11.375</v>
      </c>
      <c r="L595" s="33">
        <f>F595*G595*J595</f>
        <v>11.375</v>
      </c>
    </row>
    <row r="596" spans="4:12" ht="14.25">
      <c r="D596" s="31" t="s">
        <v>1072</v>
      </c>
      <c r="E596" s="32" t="s">
        <v>1067</v>
      </c>
      <c r="F596" s="30">
        <v>3.36</v>
      </c>
      <c r="G596" s="30">
        <v>3.5</v>
      </c>
      <c r="J596" s="30">
        <v>1</v>
      </c>
      <c r="K596" s="33">
        <v>11.76</v>
      </c>
      <c r="L596" s="33">
        <f>F596*G596*J596</f>
        <v>11.76</v>
      </c>
    </row>
    <row r="597" spans="11:12" ht="14.25">
      <c r="K597" s="33">
        <v>29.491</v>
      </c>
      <c r="L597" s="33">
        <f>SUM(L593:L596)</f>
        <v>29.491</v>
      </c>
    </row>
    <row r="598" ht="14.25">
      <c r="D598" s="31" t="s">
        <v>1058</v>
      </c>
    </row>
    <row r="599" spans="4:12" ht="14.25">
      <c r="D599" s="31" t="s">
        <v>1073</v>
      </c>
      <c r="F599" s="30">
        <v>10</v>
      </c>
      <c r="K599" s="33">
        <v>2.6112</v>
      </c>
      <c r="L599" s="33">
        <f>L589*F599*0.01</f>
        <v>2.6112</v>
      </c>
    </row>
    <row r="600" spans="4:12" ht="14.25">
      <c r="D600" s="31" t="s">
        <v>1059</v>
      </c>
      <c r="F600" s="30">
        <v>30</v>
      </c>
      <c r="K600" s="33">
        <v>0.15</v>
      </c>
      <c r="L600" s="33">
        <f>L591*F600*0.01</f>
        <v>0.15</v>
      </c>
    </row>
    <row r="601" spans="4:12" ht="14.25">
      <c r="D601" s="31" t="s">
        <v>1068</v>
      </c>
      <c r="F601" s="30">
        <v>95</v>
      </c>
      <c r="K601" s="33">
        <v>28.01645</v>
      </c>
      <c r="L601" s="33">
        <f>L597*F601*0.01</f>
        <v>28.01645</v>
      </c>
    </row>
    <row r="602" spans="4:12" ht="14.25">
      <c r="D602" s="31" t="s">
        <v>1060</v>
      </c>
      <c r="K602" s="33">
        <v>56.103</v>
      </c>
      <c r="L602" s="33">
        <f>L589+L591+L597</f>
        <v>56.103</v>
      </c>
    </row>
    <row r="603" spans="4:12" ht="14.25">
      <c r="D603" s="31" t="s">
        <v>1061</v>
      </c>
      <c r="K603" s="33">
        <v>30.77765</v>
      </c>
      <c r="L603" s="33">
        <f>L599+L600+L601</f>
        <v>30.777649999999998</v>
      </c>
    </row>
    <row r="604" spans="4:12" ht="14.25">
      <c r="D604" s="31" t="s">
        <v>1062</v>
      </c>
      <c r="F604" s="30">
        <v>10</v>
      </c>
      <c r="K604" s="33">
        <v>8.68806</v>
      </c>
      <c r="L604" s="33">
        <f>L589*F604*0.01+L599*F604*0.01+L591*F604*0.01+L600*F604*0.01+L597*F604*0.01+L601*F604*0.01</f>
        <v>8.688064999999998</v>
      </c>
    </row>
    <row r="605" spans="4:12" ht="14.25">
      <c r="D605" s="31" t="s">
        <v>1063</v>
      </c>
      <c r="K605" s="33">
        <v>95.56871</v>
      </c>
      <c r="L605" s="33">
        <f>L589+L591+L597+L603+L604</f>
        <v>95.568715</v>
      </c>
    </row>
    <row r="607" spans="1:6" ht="72">
      <c r="A607" s="30" t="s">
        <v>1185</v>
      </c>
      <c r="D607" s="31" t="s">
        <v>474</v>
      </c>
      <c r="E607" s="32" t="s">
        <v>722</v>
      </c>
      <c r="F607" s="30">
        <v>6</v>
      </c>
    </row>
    <row r="609" ht="14.25">
      <c r="D609" s="31" t="s">
        <v>1070</v>
      </c>
    </row>
    <row r="610" spans="6:11" ht="14.25">
      <c r="F610" s="30" t="s">
        <v>1053</v>
      </c>
      <c r="G610" s="30" t="s">
        <v>720</v>
      </c>
      <c r="H610" s="30" t="s">
        <v>1046</v>
      </c>
      <c r="I610" s="30" t="s">
        <v>1047</v>
      </c>
      <c r="J610" s="30" t="s">
        <v>1048</v>
      </c>
      <c r="K610" s="33" t="s">
        <v>1054</v>
      </c>
    </row>
    <row r="611" spans="4:12" ht="14.25">
      <c r="D611" s="31" t="s">
        <v>1113</v>
      </c>
      <c r="E611" s="32" t="s">
        <v>725</v>
      </c>
      <c r="F611" s="30">
        <v>0.06</v>
      </c>
      <c r="G611" s="30">
        <v>95</v>
      </c>
      <c r="H611" s="30">
        <v>0</v>
      </c>
      <c r="I611" s="30">
        <v>95</v>
      </c>
      <c r="J611" s="30">
        <v>1</v>
      </c>
      <c r="K611" s="33">
        <v>5.7</v>
      </c>
      <c r="L611" s="33">
        <f>F611*G611*(1+H611*0.01)*J611</f>
        <v>5.7</v>
      </c>
    </row>
    <row r="612" spans="4:12" ht="14.25">
      <c r="D612" s="31" t="s">
        <v>1115</v>
      </c>
      <c r="E612" s="32" t="s">
        <v>800</v>
      </c>
      <c r="F612" s="30">
        <v>0.5</v>
      </c>
      <c r="G612" s="30">
        <v>35.52</v>
      </c>
      <c r="H612" s="30">
        <v>0</v>
      </c>
      <c r="I612" s="30">
        <v>35.52</v>
      </c>
      <c r="J612" s="30">
        <v>1</v>
      </c>
      <c r="K612" s="33">
        <v>17.76</v>
      </c>
      <c r="L612" s="33">
        <f>F612*G612*(1+H612*0.01)*J612</f>
        <v>17.76</v>
      </c>
    </row>
    <row r="613" spans="3:12" ht="14.25">
      <c r="C613" s="30" t="s">
        <v>498</v>
      </c>
      <c r="D613" s="31" t="s">
        <v>1071</v>
      </c>
      <c r="E613" s="32" t="s">
        <v>725</v>
      </c>
      <c r="F613" s="30">
        <v>0.06</v>
      </c>
      <c r="G613" s="30">
        <v>14.2</v>
      </c>
      <c r="H613" s="30">
        <v>0</v>
      </c>
      <c r="I613" s="30">
        <v>14.2</v>
      </c>
      <c r="J613" s="30">
        <v>1</v>
      </c>
      <c r="K613" s="33">
        <v>0.852</v>
      </c>
      <c r="L613" s="33">
        <f>F613*G613*(1+H613*0.01)*J613</f>
        <v>0.852</v>
      </c>
    </row>
    <row r="614" spans="11:12" ht="14.25">
      <c r="K614" s="33">
        <v>24.312</v>
      </c>
      <c r="L614" s="33">
        <f>SUM(L611:L613)</f>
        <v>24.312</v>
      </c>
    </row>
    <row r="615" ht="14.25">
      <c r="D615" s="31" t="s">
        <v>1052</v>
      </c>
    </row>
    <row r="616" spans="4:12" ht="14.25">
      <c r="D616" s="31" t="s">
        <v>1123</v>
      </c>
      <c r="E616" s="32" t="s">
        <v>1056</v>
      </c>
      <c r="F616" s="30">
        <v>0.01</v>
      </c>
      <c r="G616" s="30">
        <v>50</v>
      </c>
      <c r="J616" s="30">
        <v>1</v>
      </c>
      <c r="K616" s="33">
        <v>0.5</v>
      </c>
      <c r="L616" s="33">
        <f>F616*G616*J616</f>
        <v>0.5</v>
      </c>
    </row>
    <row r="617" ht="14.25">
      <c r="D617" s="31" t="s">
        <v>1065</v>
      </c>
    </row>
    <row r="618" spans="4:12" ht="14.25">
      <c r="D618" s="31" t="s">
        <v>1124</v>
      </c>
      <c r="E618" s="32" t="s">
        <v>1067</v>
      </c>
      <c r="F618" s="30">
        <v>1.56</v>
      </c>
      <c r="G618" s="30">
        <v>3.5</v>
      </c>
      <c r="J618" s="30">
        <v>1</v>
      </c>
      <c r="K618" s="33">
        <v>5.46</v>
      </c>
      <c r="L618" s="33">
        <f>F618*G618*J618</f>
        <v>5.46</v>
      </c>
    </row>
    <row r="619" spans="4:12" ht="14.25">
      <c r="D619" s="31" t="s">
        <v>1124</v>
      </c>
      <c r="E619" s="32" t="s">
        <v>1067</v>
      </c>
      <c r="F619" s="30">
        <v>0.256</v>
      </c>
      <c r="G619" s="30">
        <v>3.5</v>
      </c>
      <c r="J619" s="30">
        <v>1</v>
      </c>
      <c r="K619" s="33">
        <v>0.896</v>
      </c>
      <c r="L619" s="33">
        <f>F619*G619*J619</f>
        <v>0.896</v>
      </c>
    </row>
    <row r="620" spans="4:12" ht="14.25">
      <c r="D620" s="31" t="s">
        <v>1087</v>
      </c>
      <c r="E620" s="32" t="s">
        <v>1067</v>
      </c>
      <c r="F620" s="30">
        <v>3.25</v>
      </c>
      <c r="G620" s="30">
        <v>3.5</v>
      </c>
      <c r="J620" s="30">
        <v>1</v>
      </c>
      <c r="K620" s="33">
        <v>11.375</v>
      </c>
      <c r="L620" s="33">
        <f>F620*G620*J620</f>
        <v>11.375</v>
      </c>
    </row>
    <row r="621" spans="4:12" ht="14.25">
      <c r="D621" s="31" t="s">
        <v>1072</v>
      </c>
      <c r="E621" s="32" t="s">
        <v>1067</v>
      </c>
      <c r="F621" s="30">
        <v>3.36</v>
      </c>
      <c r="G621" s="30">
        <v>3.5</v>
      </c>
      <c r="J621" s="30">
        <v>1</v>
      </c>
      <c r="K621" s="33">
        <v>11.76</v>
      </c>
      <c r="L621" s="33">
        <f>F621*G621*J621</f>
        <v>11.76</v>
      </c>
    </row>
    <row r="622" spans="11:12" ht="14.25">
      <c r="K622" s="33">
        <v>29.491</v>
      </c>
      <c r="L622" s="33">
        <f>SUM(L618:L621)</f>
        <v>29.491</v>
      </c>
    </row>
    <row r="623" ht="14.25">
      <c r="D623" s="31" t="s">
        <v>1058</v>
      </c>
    </row>
    <row r="624" spans="4:12" ht="14.25">
      <c r="D624" s="31" t="s">
        <v>1073</v>
      </c>
      <c r="F624" s="30">
        <v>10</v>
      </c>
      <c r="K624" s="33">
        <v>2.4312</v>
      </c>
      <c r="L624" s="33">
        <f>L614*F624*0.01</f>
        <v>2.4312</v>
      </c>
    </row>
    <row r="625" spans="4:12" ht="14.25">
      <c r="D625" s="31" t="s">
        <v>1059</v>
      </c>
      <c r="F625" s="30">
        <v>30</v>
      </c>
      <c r="K625" s="33">
        <v>0.15</v>
      </c>
      <c r="L625" s="33">
        <f>L616*F625*0.01</f>
        <v>0.15</v>
      </c>
    </row>
    <row r="626" spans="4:12" ht="14.25">
      <c r="D626" s="31" t="s">
        <v>1068</v>
      </c>
      <c r="F626" s="30">
        <v>95</v>
      </c>
      <c r="K626" s="33">
        <v>28.01645</v>
      </c>
      <c r="L626" s="33">
        <f>L622*F626*0.01</f>
        <v>28.01645</v>
      </c>
    </row>
    <row r="627" spans="4:12" ht="14.25">
      <c r="D627" s="31" t="s">
        <v>1060</v>
      </c>
      <c r="K627" s="33">
        <v>54.303</v>
      </c>
      <c r="L627" s="33">
        <f>L614+L616+L622</f>
        <v>54.303</v>
      </c>
    </row>
    <row r="628" spans="4:12" ht="14.25">
      <c r="D628" s="31" t="s">
        <v>1061</v>
      </c>
      <c r="K628" s="33">
        <v>30.59765</v>
      </c>
      <c r="L628" s="33">
        <f>L624+L625+L626</f>
        <v>30.597649999999998</v>
      </c>
    </row>
    <row r="629" spans="4:12" ht="14.25">
      <c r="D629" s="31" t="s">
        <v>1062</v>
      </c>
      <c r="F629" s="30">
        <v>10</v>
      </c>
      <c r="K629" s="33">
        <v>8.49006</v>
      </c>
      <c r="L629" s="33">
        <f>L614*F629*0.01+L624*F629*0.01+L616*F629*0.01+L625*F629*0.01+L622*F629*0.01+L626*F629*0.01</f>
        <v>8.490065</v>
      </c>
    </row>
    <row r="630" spans="4:12" ht="14.25">
      <c r="D630" s="31" t="s">
        <v>1063</v>
      </c>
      <c r="K630" s="33">
        <v>93.39072</v>
      </c>
      <c r="L630" s="33">
        <f>L614+L616+L622+L628+L629</f>
        <v>93.390715</v>
      </c>
    </row>
    <row r="632" spans="1:6" ht="57">
      <c r="A632" s="30" t="s">
        <v>1186</v>
      </c>
      <c r="D632" s="31" t="s">
        <v>475</v>
      </c>
      <c r="E632" s="32" t="s">
        <v>722</v>
      </c>
      <c r="F632" s="30">
        <v>892</v>
      </c>
    </row>
    <row r="634" ht="14.25">
      <c r="D634" s="31" t="s">
        <v>1065</v>
      </c>
    </row>
    <row r="635" spans="6:11" ht="14.25">
      <c r="F635" s="30" t="s">
        <v>1053</v>
      </c>
      <c r="G635" s="30" t="s">
        <v>720</v>
      </c>
      <c r="H635" s="30" t="s">
        <v>1046</v>
      </c>
      <c r="I635" s="30" t="s">
        <v>1047</v>
      </c>
      <c r="J635" s="30" t="s">
        <v>1048</v>
      </c>
      <c r="K635" s="33" t="s">
        <v>1054</v>
      </c>
    </row>
    <row r="636" spans="4:12" ht="14.25">
      <c r="D636" s="31" t="s">
        <v>1072</v>
      </c>
      <c r="E636" s="32" t="s">
        <v>1067</v>
      </c>
      <c r="F636" s="30">
        <v>0.6875</v>
      </c>
      <c r="G636" s="30">
        <v>3.5</v>
      </c>
      <c r="J636" s="30">
        <v>1</v>
      </c>
      <c r="K636" s="33">
        <v>2.40625</v>
      </c>
      <c r="L636" s="33">
        <f>F636*G636*J636</f>
        <v>2.40625</v>
      </c>
    </row>
    <row r="637" spans="4:12" ht="14.25">
      <c r="D637" s="31" t="s">
        <v>1072</v>
      </c>
      <c r="E637" s="32" t="s">
        <v>1067</v>
      </c>
      <c r="F637" s="30">
        <v>0.296</v>
      </c>
      <c r="G637" s="30">
        <v>3.5</v>
      </c>
      <c r="J637" s="30">
        <v>1</v>
      </c>
      <c r="K637" s="33">
        <v>1.036</v>
      </c>
      <c r="L637" s="33">
        <f>F637*G637*J637</f>
        <v>1.036</v>
      </c>
    </row>
    <row r="638" spans="4:12" ht="14.25">
      <c r="D638" s="31" t="s">
        <v>1072</v>
      </c>
      <c r="E638" s="32" t="s">
        <v>1067</v>
      </c>
      <c r="F638" s="30">
        <v>0.35</v>
      </c>
      <c r="G638" s="30">
        <v>3.5</v>
      </c>
      <c r="J638" s="30">
        <v>1</v>
      </c>
      <c r="K638" s="33">
        <v>1.225</v>
      </c>
      <c r="L638" s="33">
        <f>F638*G638*J638</f>
        <v>1.2249999999999999</v>
      </c>
    </row>
    <row r="639" spans="4:12" ht="14.25">
      <c r="D639" s="31" t="s">
        <v>1072</v>
      </c>
      <c r="E639" s="32" t="s">
        <v>1067</v>
      </c>
      <c r="F639" s="30">
        <v>0.125</v>
      </c>
      <c r="G639" s="30">
        <v>3.5</v>
      </c>
      <c r="J639" s="30">
        <v>1</v>
      </c>
      <c r="K639" s="33">
        <v>0.4375</v>
      </c>
      <c r="L639" s="33">
        <f>F639*G639*J639</f>
        <v>0.4375</v>
      </c>
    </row>
    <row r="640" spans="11:12" ht="14.25">
      <c r="K640" s="33">
        <v>5.10475</v>
      </c>
      <c r="L640" s="33">
        <f>SUM(L636:L639)</f>
        <v>5.10475</v>
      </c>
    </row>
    <row r="641" ht="14.25">
      <c r="D641" s="31" t="s">
        <v>1082</v>
      </c>
    </row>
    <row r="642" spans="4:12" ht="14.25">
      <c r="D642" s="31" t="s">
        <v>534</v>
      </c>
      <c r="E642" s="32" t="s">
        <v>1045</v>
      </c>
      <c r="F642" s="30">
        <v>0.007</v>
      </c>
      <c r="G642" s="30">
        <v>8</v>
      </c>
      <c r="J642" s="30">
        <v>1</v>
      </c>
      <c r="K642" s="33">
        <v>0.056</v>
      </c>
      <c r="L642" s="33">
        <f>F642*G642*J642</f>
        <v>0.056</v>
      </c>
    </row>
    <row r="643" ht="14.25">
      <c r="D643" s="31" t="s">
        <v>1058</v>
      </c>
    </row>
    <row r="644" spans="4:12" ht="14.25">
      <c r="D644" s="31" t="s">
        <v>1068</v>
      </c>
      <c r="F644" s="30">
        <v>95</v>
      </c>
      <c r="K644" s="33">
        <v>4.84951</v>
      </c>
      <c r="L644" s="33">
        <f>L640*F644*0.01</f>
        <v>4.8495125</v>
      </c>
    </row>
    <row r="645" spans="4:12" ht="14.25">
      <c r="D645" s="31" t="s">
        <v>1084</v>
      </c>
      <c r="F645" s="30">
        <v>1</v>
      </c>
      <c r="K645" s="33">
        <v>0.00056</v>
      </c>
      <c r="L645" s="33">
        <f>L642*F645*0.01</f>
        <v>0.0005600000000000001</v>
      </c>
    </row>
    <row r="646" spans="4:12" ht="14.25">
      <c r="D646" s="31" t="s">
        <v>1060</v>
      </c>
      <c r="K646" s="33">
        <v>5.16075</v>
      </c>
      <c r="L646" s="33">
        <f>L640+L642</f>
        <v>5.16075</v>
      </c>
    </row>
    <row r="647" spans="4:12" ht="14.25">
      <c r="D647" s="31" t="s">
        <v>1061</v>
      </c>
      <c r="K647" s="33">
        <v>4.85007</v>
      </c>
      <c r="L647" s="33">
        <f>L644+L645</f>
        <v>4.8500725000000005</v>
      </c>
    </row>
    <row r="648" spans="4:12" ht="14.25">
      <c r="D648" s="31" t="s">
        <v>1062</v>
      </c>
      <c r="F648" s="30">
        <v>10</v>
      </c>
      <c r="K648" s="33">
        <v>1.00108</v>
      </c>
      <c r="L648" s="33">
        <f>L640*F648*0.01+L644*F648*0.01+L642*F648*0.01+L645*F648*0.01</f>
        <v>1.00108225</v>
      </c>
    </row>
    <row r="649" spans="4:12" ht="14.25">
      <c r="D649" s="31" t="s">
        <v>1063</v>
      </c>
      <c r="K649" s="33">
        <v>11.0119</v>
      </c>
      <c r="L649" s="33">
        <f>L640+L642+L647+L648</f>
        <v>11.01190475</v>
      </c>
    </row>
    <row r="651" spans="1:6" ht="14.25">
      <c r="A651" s="30" t="s">
        <v>1187</v>
      </c>
      <c r="D651" s="31" t="s">
        <v>476</v>
      </c>
      <c r="E651" s="32" t="s">
        <v>722</v>
      </c>
      <c r="F651" s="30">
        <v>11</v>
      </c>
    </row>
    <row r="653" ht="14.25">
      <c r="D653" s="31" t="s">
        <v>1065</v>
      </c>
    </row>
    <row r="654" spans="6:11" ht="14.25">
      <c r="F654" s="30" t="s">
        <v>1053</v>
      </c>
      <c r="G654" s="30" t="s">
        <v>720</v>
      </c>
      <c r="H654" s="30" t="s">
        <v>1046</v>
      </c>
      <c r="I654" s="30" t="s">
        <v>1047</v>
      </c>
      <c r="J654" s="30" t="s">
        <v>1048</v>
      </c>
      <c r="K654" s="33" t="s">
        <v>1054</v>
      </c>
    </row>
    <row r="655" spans="4:12" ht="14.25">
      <c r="D655" s="31" t="s">
        <v>1072</v>
      </c>
      <c r="E655" s="32" t="s">
        <v>1067</v>
      </c>
      <c r="F655" s="30">
        <v>1.35</v>
      </c>
      <c r="G655" s="30">
        <v>3.5</v>
      </c>
      <c r="J655" s="30">
        <v>1</v>
      </c>
      <c r="K655" s="33">
        <v>4.725</v>
      </c>
      <c r="L655" s="33">
        <f>F655*G655*J655</f>
        <v>4.7250000000000005</v>
      </c>
    </row>
    <row r="656" spans="4:12" ht="14.25">
      <c r="D656" s="31" t="s">
        <v>1072</v>
      </c>
      <c r="E656" s="32" t="s">
        <v>1067</v>
      </c>
      <c r="F656" s="30">
        <v>1.35</v>
      </c>
      <c r="G656" s="30">
        <v>3.5</v>
      </c>
      <c r="J656" s="30">
        <v>1</v>
      </c>
      <c r="K656" s="33">
        <v>4.725</v>
      </c>
      <c r="L656" s="33">
        <f>F656*G656*J656</f>
        <v>4.7250000000000005</v>
      </c>
    </row>
    <row r="657" spans="11:12" ht="14.25">
      <c r="K657" s="33">
        <v>9.45</v>
      </c>
      <c r="L657" s="33">
        <f>SUM(L655:L656)</f>
        <v>9.450000000000001</v>
      </c>
    </row>
    <row r="658" ht="14.25">
      <c r="D658" s="31" t="s">
        <v>1058</v>
      </c>
    </row>
    <row r="659" spans="4:12" ht="14.25">
      <c r="D659" s="31" t="s">
        <v>1068</v>
      </c>
      <c r="F659" s="30">
        <v>95</v>
      </c>
      <c r="K659" s="33">
        <v>8.9775</v>
      </c>
      <c r="L659" s="33">
        <f>L657*F659*0.01</f>
        <v>8.977500000000001</v>
      </c>
    </row>
    <row r="660" spans="4:12" ht="14.25">
      <c r="D660" s="31" t="s">
        <v>1060</v>
      </c>
      <c r="K660" s="33">
        <v>9.45</v>
      </c>
      <c r="L660" s="33">
        <f>L657</f>
        <v>9.450000000000001</v>
      </c>
    </row>
    <row r="661" spans="4:12" ht="14.25">
      <c r="D661" s="31" t="s">
        <v>1061</v>
      </c>
      <c r="K661" s="33">
        <v>8.9775</v>
      </c>
      <c r="L661" s="33">
        <f>L659</f>
        <v>8.977500000000001</v>
      </c>
    </row>
    <row r="662" spans="4:12" ht="14.25">
      <c r="D662" s="31" t="s">
        <v>1062</v>
      </c>
      <c r="F662" s="30">
        <v>10</v>
      </c>
      <c r="K662" s="33">
        <v>1.84275</v>
      </c>
      <c r="L662" s="33">
        <f>L657*F662*0.01+L659*F662*0.01</f>
        <v>1.84275</v>
      </c>
    </row>
    <row r="663" spans="4:12" ht="14.25">
      <c r="D663" s="31" t="s">
        <v>1063</v>
      </c>
      <c r="K663" s="33">
        <v>20.27025</v>
      </c>
      <c r="L663" s="33">
        <f>L657+L661+L662</f>
        <v>20.27025</v>
      </c>
    </row>
    <row r="665" spans="1:6" ht="14.25">
      <c r="A665" s="30" t="s">
        <v>1188</v>
      </c>
      <c r="B665" s="30" t="s">
        <v>535</v>
      </c>
      <c r="D665" s="31" t="s">
        <v>477</v>
      </c>
      <c r="E665" s="32" t="s">
        <v>722</v>
      </c>
      <c r="F665" s="30">
        <v>3</v>
      </c>
    </row>
    <row r="667" ht="14.25">
      <c r="D667" s="31" t="s">
        <v>1052</v>
      </c>
    </row>
    <row r="668" spans="6:11" ht="14.25">
      <c r="F668" s="30" t="s">
        <v>1053</v>
      </c>
      <c r="G668" s="30" t="s">
        <v>720</v>
      </c>
      <c r="H668" s="30" t="s">
        <v>1046</v>
      </c>
      <c r="I668" s="30" t="s">
        <v>1047</v>
      </c>
      <c r="J668" s="30" t="s">
        <v>1048</v>
      </c>
      <c r="K668" s="33" t="s">
        <v>1054</v>
      </c>
    </row>
    <row r="669" spans="4:12" ht="14.25">
      <c r="D669" s="31" t="s">
        <v>536</v>
      </c>
      <c r="E669" s="32" t="s">
        <v>1056</v>
      </c>
      <c r="F669" s="30">
        <v>0.0015</v>
      </c>
      <c r="G669" s="30">
        <v>350</v>
      </c>
      <c r="J669" s="30">
        <v>1</v>
      </c>
      <c r="K669" s="33">
        <v>0.525</v>
      </c>
      <c r="L669" s="33">
        <f>F669*G669*J669</f>
        <v>0.525</v>
      </c>
    </row>
    <row r="670" ht="14.25">
      <c r="D670" s="31" t="s">
        <v>1065</v>
      </c>
    </row>
    <row r="671" spans="4:12" ht="14.25">
      <c r="D671" s="31" t="s">
        <v>1072</v>
      </c>
      <c r="E671" s="32" t="s">
        <v>1067</v>
      </c>
      <c r="F671" s="30">
        <v>6.58</v>
      </c>
      <c r="G671" s="30">
        <v>3.5</v>
      </c>
      <c r="J671" s="30">
        <v>1</v>
      </c>
      <c r="K671" s="33">
        <v>23.03</v>
      </c>
      <c r="L671" s="33">
        <f>F671*G671*J671</f>
        <v>23.03</v>
      </c>
    </row>
    <row r="672" spans="4:12" ht="14.25">
      <c r="D672" s="31" t="s">
        <v>1072</v>
      </c>
      <c r="E672" s="32" t="s">
        <v>1067</v>
      </c>
      <c r="F672" s="30">
        <v>6.58</v>
      </c>
      <c r="G672" s="30">
        <v>3.5</v>
      </c>
      <c r="J672" s="30">
        <v>1</v>
      </c>
      <c r="K672" s="33">
        <v>23.03</v>
      </c>
      <c r="L672" s="33">
        <f>F672*G672*J672</f>
        <v>23.03</v>
      </c>
    </row>
    <row r="673" spans="11:12" ht="14.25">
      <c r="K673" s="33">
        <v>46.06</v>
      </c>
      <c r="L673" s="33">
        <f>SUM(L671:L672)</f>
        <v>46.06</v>
      </c>
    </row>
    <row r="674" ht="14.25">
      <c r="D674" s="31" t="s">
        <v>1082</v>
      </c>
    </row>
    <row r="675" spans="4:12" ht="14.25">
      <c r="D675" s="31" t="s">
        <v>534</v>
      </c>
      <c r="E675" s="32" t="s">
        <v>1045</v>
      </c>
      <c r="F675" s="30">
        <v>0.65</v>
      </c>
      <c r="G675" s="30">
        <v>8</v>
      </c>
      <c r="J675" s="30">
        <v>1</v>
      </c>
      <c r="K675" s="33">
        <v>5.2</v>
      </c>
      <c r="L675" s="33">
        <f>F675*G675*J675</f>
        <v>5.2</v>
      </c>
    </row>
    <row r="676" ht="14.25">
      <c r="D676" s="31" t="s">
        <v>1058</v>
      </c>
    </row>
    <row r="677" spans="4:12" ht="14.25">
      <c r="D677" s="31" t="s">
        <v>1059</v>
      </c>
      <c r="F677" s="30">
        <v>30</v>
      </c>
      <c r="K677" s="33">
        <v>0.1575</v>
      </c>
      <c r="L677" s="33">
        <f>L669*F677*0.01</f>
        <v>0.1575</v>
      </c>
    </row>
    <row r="678" spans="4:12" ht="14.25">
      <c r="D678" s="31" t="s">
        <v>1068</v>
      </c>
      <c r="F678" s="30">
        <v>95</v>
      </c>
      <c r="K678" s="33">
        <v>43.757</v>
      </c>
      <c r="L678" s="33">
        <f>L673*F678*0.01</f>
        <v>43.757</v>
      </c>
    </row>
    <row r="679" spans="4:12" ht="14.25">
      <c r="D679" s="31" t="s">
        <v>1084</v>
      </c>
      <c r="F679" s="30">
        <v>1</v>
      </c>
      <c r="K679" s="33">
        <v>0.052</v>
      </c>
      <c r="L679" s="33">
        <f>L675*F679*0.01</f>
        <v>0.052000000000000005</v>
      </c>
    </row>
    <row r="680" spans="4:12" ht="14.25">
      <c r="D680" s="31" t="s">
        <v>1060</v>
      </c>
      <c r="K680" s="33">
        <v>51.785</v>
      </c>
      <c r="L680" s="33">
        <f>L669+L673+L675</f>
        <v>51.785000000000004</v>
      </c>
    </row>
    <row r="681" spans="4:12" ht="14.25">
      <c r="D681" s="31" t="s">
        <v>1061</v>
      </c>
      <c r="K681" s="33">
        <v>43.9665</v>
      </c>
      <c r="L681" s="33">
        <f>L677+L678+L679</f>
        <v>43.966499999999996</v>
      </c>
    </row>
    <row r="682" spans="4:12" ht="14.25">
      <c r="D682" s="31" t="s">
        <v>1062</v>
      </c>
      <c r="F682" s="30">
        <v>10</v>
      </c>
      <c r="K682" s="33">
        <v>9.57515</v>
      </c>
      <c r="L682" s="33">
        <f>L669*F682*0.01+L677*F682*0.01+L673*F682*0.01+L678*F682*0.01+L675*F682*0.01+L679*F682*0.01</f>
        <v>9.57515</v>
      </c>
    </row>
    <row r="683" spans="4:12" ht="14.25">
      <c r="D683" s="31" t="s">
        <v>1063</v>
      </c>
      <c r="K683" s="33">
        <v>105.32665</v>
      </c>
      <c r="L683" s="33">
        <f>L669+L673+L675+L681+L682</f>
        <v>105.32665</v>
      </c>
    </row>
    <row r="685" spans="1:6" ht="28.5">
      <c r="A685" s="30" t="s">
        <v>1189</v>
      </c>
      <c r="B685" s="30" t="s">
        <v>493</v>
      </c>
      <c r="C685" s="30" t="s">
        <v>494</v>
      </c>
      <c r="D685" s="31" t="s">
        <v>724</v>
      </c>
      <c r="E685" s="32" t="s">
        <v>725</v>
      </c>
      <c r="F685" s="30">
        <v>1567</v>
      </c>
    </row>
    <row r="687" ht="14.25">
      <c r="D687" s="31" t="s">
        <v>1052</v>
      </c>
    </row>
    <row r="688" spans="6:11" ht="14.25">
      <c r="F688" s="30" t="s">
        <v>1053</v>
      </c>
      <c r="G688" s="30" t="s">
        <v>720</v>
      </c>
      <c r="H688" s="30" t="s">
        <v>1046</v>
      </c>
      <c r="I688" s="30" t="s">
        <v>1047</v>
      </c>
      <c r="J688" s="30" t="s">
        <v>1048</v>
      </c>
      <c r="K688" s="33" t="s">
        <v>1054</v>
      </c>
    </row>
    <row r="689" spans="4:12" ht="28.5">
      <c r="D689" s="31" t="s">
        <v>1055</v>
      </c>
      <c r="E689" s="32" t="s">
        <v>1056</v>
      </c>
      <c r="F689" s="30">
        <v>0.00183</v>
      </c>
      <c r="G689" s="30">
        <v>380</v>
      </c>
      <c r="J689" s="30">
        <v>1</v>
      </c>
      <c r="K689" s="33">
        <v>0.6954</v>
      </c>
      <c r="L689" s="33">
        <f>F689*G689*J689</f>
        <v>0.6954</v>
      </c>
    </row>
    <row r="690" spans="4:12" ht="28.5">
      <c r="D690" s="31" t="s">
        <v>1057</v>
      </c>
      <c r="E690" s="32" t="s">
        <v>1056</v>
      </c>
      <c r="F690" s="30">
        <v>0.00734</v>
      </c>
      <c r="G690" s="30">
        <v>360</v>
      </c>
      <c r="J690" s="30">
        <v>1</v>
      </c>
      <c r="K690" s="33">
        <v>2.6424</v>
      </c>
      <c r="L690" s="33">
        <f>F690*G690*J690</f>
        <v>2.6424</v>
      </c>
    </row>
    <row r="691" spans="11:12" ht="14.25">
      <c r="K691" s="33">
        <v>3.3378</v>
      </c>
      <c r="L691" s="33">
        <f>SUM(L689:L690)</f>
        <v>3.3377999999999997</v>
      </c>
    </row>
    <row r="692" ht="14.25">
      <c r="D692" s="31" t="s">
        <v>1058</v>
      </c>
    </row>
    <row r="693" spans="4:12" ht="14.25">
      <c r="D693" s="31" t="s">
        <v>1059</v>
      </c>
      <c r="F693" s="30">
        <v>30</v>
      </c>
      <c r="K693" s="33">
        <v>1.00134</v>
      </c>
      <c r="L693" s="33">
        <f>L691*F693*0.01</f>
        <v>1.00134</v>
      </c>
    </row>
    <row r="694" spans="4:12" ht="14.25">
      <c r="D694" s="31" t="s">
        <v>1060</v>
      </c>
      <c r="K694" s="33">
        <v>3.3378</v>
      </c>
      <c r="L694" s="33">
        <f>L691</f>
        <v>3.3377999999999997</v>
      </c>
    </row>
    <row r="695" spans="4:12" ht="14.25">
      <c r="D695" s="31" t="s">
        <v>1061</v>
      </c>
      <c r="K695" s="33">
        <v>1.00134</v>
      </c>
      <c r="L695" s="33">
        <f>L693</f>
        <v>1.00134</v>
      </c>
    </row>
    <row r="696" spans="4:12" ht="14.25">
      <c r="D696" s="31" t="s">
        <v>1062</v>
      </c>
      <c r="F696" s="30">
        <v>10</v>
      </c>
      <c r="K696" s="33">
        <v>0.43391</v>
      </c>
      <c r="L696" s="33">
        <f>L691*F696*0.01+L693*F696*0.01</f>
        <v>0.433914</v>
      </c>
    </row>
    <row r="697" spans="4:12" ht="14.25">
      <c r="D697" s="31" t="s">
        <v>1063</v>
      </c>
      <c r="K697" s="33">
        <v>4.77305</v>
      </c>
      <c r="L697" s="33">
        <f>L691+L695+L696</f>
        <v>4.773053999999999</v>
      </c>
    </row>
    <row r="699" spans="1:6" ht="28.5">
      <c r="A699" s="30" t="s">
        <v>1190</v>
      </c>
      <c r="B699" s="30" t="s">
        <v>495</v>
      </c>
      <c r="C699" s="30" t="s">
        <v>496</v>
      </c>
      <c r="D699" s="31" t="s">
        <v>726</v>
      </c>
      <c r="E699" s="32" t="s">
        <v>725</v>
      </c>
      <c r="F699" s="30">
        <v>392</v>
      </c>
    </row>
    <row r="701" ht="14.25">
      <c r="D701" s="31" t="s">
        <v>1065</v>
      </c>
    </row>
    <row r="702" spans="6:11" ht="14.25">
      <c r="F702" s="30" t="s">
        <v>1053</v>
      </c>
      <c r="G702" s="30" t="s">
        <v>720</v>
      </c>
      <c r="H702" s="30" t="s">
        <v>1046</v>
      </c>
      <c r="I702" s="30" t="s">
        <v>1047</v>
      </c>
      <c r="J702" s="30" t="s">
        <v>1048</v>
      </c>
      <c r="K702" s="33" t="s">
        <v>1054</v>
      </c>
    </row>
    <row r="703" spans="4:12" ht="14.25">
      <c r="D703" s="31" t="s">
        <v>1066</v>
      </c>
      <c r="E703" s="32" t="s">
        <v>1067</v>
      </c>
      <c r="F703" s="30">
        <v>4.5089</v>
      </c>
      <c r="G703" s="30">
        <v>3.5</v>
      </c>
      <c r="J703" s="30">
        <v>1</v>
      </c>
      <c r="K703" s="33">
        <v>15.78115</v>
      </c>
      <c r="L703" s="33">
        <f>F703*G703*J703</f>
        <v>15.781149999999998</v>
      </c>
    </row>
    <row r="704" ht="14.25">
      <c r="D704" s="31" t="s">
        <v>1058</v>
      </c>
    </row>
    <row r="705" spans="4:12" ht="14.25">
      <c r="D705" s="31" t="s">
        <v>1068</v>
      </c>
      <c r="F705" s="30">
        <v>95</v>
      </c>
      <c r="K705" s="33">
        <v>14.99209</v>
      </c>
      <c r="L705" s="33">
        <f>L703*F705*0.01</f>
        <v>14.992092499999998</v>
      </c>
    </row>
    <row r="706" spans="4:12" ht="14.25">
      <c r="D706" s="31" t="s">
        <v>1060</v>
      </c>
      <c r="K706" s="33">
        <v>15.78115</v>
      </c>
      <c r="L706" s="33">
        <f>L703</f>
        <v>15.781149999999998</v>
      </c>
    </row>
    <row r="707" spans="4:12" ht="14.25">
      <c r="D707" s="31" t="s">
        <v>1061</v>
      </c>
      <c r="K707" s="33">
        <v>14.99209</v>
      </c>
      <c r="L707" s="33">
        <f>L705</f>
        <v>14.992092499999998</v>
      </c>
    </row>
    <row r="708" spans="4:12" ht="14.25">
      <c r="D708" s="31" t="s">
        <v>1062</v>
      </c>
      <c r="F708" s="30">
        <v>10</v>
      </c>
      <c r="K708" s="33">
        <v>3.07732</v>
      </c>
      <c r="L708" s="33">
        <f>L703*F708*0.01+L705*F708*0.01</f>
        <v>3.0773242499999998</v>
      </c>
    </row>
    <row r="709" spans="4:12" ht="14.25">
      <c r="D709" s="31" t="s">
        <v>1063</v>
      </c>
      <c r="K709" s="33">
        <v>33.85057</v>
      </c>
      <c r="L709" s="33">
        <f>L703+L707+L708</f>
        <v>33.85056674999999</v>
      </c>
    </row>
    <row r="711" spans="1:6" ht="14.25">
      <c r="A711" s="30" t="s">
        <v>1191</v>
      </c>
      <c r="B711" s="30" t="s">
        <v>537</v>
      </c>
      <c r="C711" s="30" t="s">
        <v>538</v>
      </c>
      <c r="D711" s="31" t="s">
        <v>752</v>
      </c>
      <c r="E711" s="32" t="s">
        <v>725</v>
      </c>
      <c r="F711" s="30">
        <v>392</v>
      </c>
    </row>
    <row r="713" ht="14.25">
      <c r="D713" s="31" t="s">
        <v>1065</v>
      </c>
    </row>
    <row r="714" spans="6:11" ht="14.25">
      <c r="F714" s="30" t="s">
        <v>1053</v>
      </c>
      <c r="G714" s="30" t="s">
        <v>720</v>
      </c>
      <c r="H714" s="30" t="s">
        <v>1046</v>
      </c>
      <c r="I714" s="30" t="s">
        <v>1047</v>
      </c>
      <c r="J714" s="30" t="s">
        <v>1048</v>
      </c>
      <c r="K714" s="33" t="s">
        <v>1054</v>
      </c>
    </row>
    <row r="715" spans="4:12" ht="14.25">
      <c r="D715" s="31" t="s">
        <v>1072</v>
      </c>
      <c r="E715" s="32" t="s">
        <v>1067</v>
      </c>
      <c r="F715" s="30">
        <v>1.184</v>
      </c>
      <c r="G715" s="30">
        <v>3.5</v>
      </c>
      <c r="J715" s="30">
        <v>1</v>
      </c>
      <c r="K715" s="33">
        <v>4.144</v>
      </c>
      <c r="L715" s="33">
        <f>F715*G715*J715</f>
        <v>4.144</v>
      </c>
    </row>
    <row r="716" ht="14.25">
      <c r="D716" s="31" t="s">
        <v>1058</v>
      </c>
    </row>
    <row r="717" spans="4:12" ht="14.25">
      <c r="D717" s="31" t="s">
        <v>1068</v>
      </c>
      <c r="F717" s="30">
        <v>95</v>
      </c>
      <c r="K717" s="33">
        <v>3.9368</v>
      </c>
      <c r="L717" s="33">
        <f>L715*F717*0.01</f>
        <v>3.9368000000000003</v>
      </c>
    </row>
    <row r="718" spans="4:12" ht="14.25">
      <c r="D718" s="31" t="s">
        <v>1060</v>
      </c>
      <c r="K718" s="33">
        <v>4.144</v>
      </c>
      <c r="L718" s="33">
        <f>L715</f>
        <v>4.144</v>
      </c>
    </row>
    <row r="719" spans="4:12" ht="14.25">
      <c r="D719" s="31" t="s">
        <v>1061</v>
      </c>
      <c r="K719" s="33">
        <v>3.9368</v>
      </c>
      <c r="L719" s="33">
        <f>L717</f>
        <v>3.9368000000000003</v>
      </c>
    </row>
    <row r="720" spans="4:12" ht="14.25">
      <c r="D720" s="31" t="s">
        <v>1062</v>
      </c>
      <c r="F720" s="30">
        <v>10</v>
      </c>
      <c r="K720" s="33">
        <v>0.80808</v>
      </c>
      <c r="L720" s="33">
        <f>L715*F720*0.01+L717*F720*0.01</f>
        <v>0.80808</v>
      </c>
    </row>
    <row r="721" spans="4:12" ht="14.25">
      <c r="D721" s="31" t="s">
        <v>1063</v>
      </c>
      <c r="K721" s="33">
        <v>8.88888</v>
      </c>
      <c r="L721" s="33">
        <f>L715+L719+L720</f>
        <v>8.88888</v>
      </c>
    </row>
    <row r="723" spans="1:6" ht="28.5">
      <c r="A723" s="30" t="s">
        <v>1192</v>
      </c>
      <c r="B723" s="30" t="s">
        <v>539</v>
      </c>
      <c r="C723" s="30" t="s">
        <v>540</v>
      </c>
      <c r="D723" s="31" t="s">
        <v>753</v>
      </c>
      <c r="E723" s="32" t="s">
        <v>725</v>
      </c>
      <c r="F723" s="30">
        <v>1567</v>
      </c>
    </row>
    <row r="725" ht="14.25">
      <c r="D725" s="31" t="s">
        <v>1052</v>
      </c>
    </row>
    <row r="726" spans="6:11" ht="14.25">
      <c r="F726" s="30" t="s">
        <v>1053</v>
      </c>
      <c r="G726" s="30" t="s">
        <v>720</v>
      </c>
      <c r="H726" s="30" t="s">
        <v>1046</v>
      </c>
      <c r="I726" s="30" t="s">
        <v>1047</v>
      </c>
      <c r="J726" s="30" t="s">
        <v>1048</v>
      </c>
      <c r="K726" s="33" t="s">
        <v>1054</v>
      </c>
    </row>
    <row r="727" spans="4:12" ht="28.5">
      <c r="D727" s="31" t="s">
        <v>1055</v>
      </c>
      <c r="E727" s="32" t="s">
        <v>1056</v>
      </c>
      <c r="F727" s="30">
        <v>0.0034</v>
      </c>
      <c r="G727" s="30">
        <v>380</v>
      </c>
      <c r="J727" s="30">
        <v>1</v>
      </c>
      <c r="K727" s="33">
        <v>1.292</v>
      </c>
      <c r="L727" s="33">
        <f>F727*G727*J727</f>
        <v>1.292</v>
      </c>
    </row>
    <row r="728" ht="14.25">
      <c r="D728" s="31" t="s">
        <v>1058</v>
      </c>
    </row>
    <row r="729" spans="4:12" ht="14.25">
      <c r="D729" s="31" t="s">
        <v>1059</v>
      </c>
      <c r="F729" s="30">
        <v>30</v>
      </c>
      <c r="K729" s="33">
        <v>0.3876</v>
      </c>
      <c r="L729" s="33">
        <f>L727*F729*0.01</f>
        <v>0.3876</v>
      </c>
    </row>
    <row r="730" spans="4:12" ht="14.25">
      <c r="D730" s="31" t="s">
        <v>1060</v>
      </c>
      <c r="K730" s="33">
        <v>1.292</v>
      </c>
      <c r="L730" s="33">
        <f>L727</f>
        <v>1.292</v>
      </c>
    </row>
    <row r="731" spans="4:12" ht="14.25">
      <c r="D731" s="31" t="s">
        <v>1061</v>
      </c>
      <c r="K731" s="33">
        <v>0.3876</v>
      </c>
      <c r="L731" s="33">
        <f>L729</f>
        <v>0.3876</v>
      </c>
    </row>
    <row r="732" spans="4:12" ht="14.25">
      <c r="D732" s="31" t="s">
        <v>1062</v>
      </c>
      <c r="F732" s="30">
        <v>10</v>
      </c>
      <c r="K732" s="33">
        <v>0.16796</v>
      </c>
      <c r="L732" s="33">
        <f>L727*F732*0.01+L729*F732*0.01</f>
        <v>0.16796</v>
      </c>
    </row>
    <row r="733" spans="4:12" ht="14.25">
      <c r="D733" s="31" t="s">
        <v>1063</v>
      </c>
      <c r="K733" s="33">
        <v>1.84756</v>
      </c>
      <c r="L733" s="33">
        <f>L727+L731+L732</f>
        <v>1.84756</v>
      </c>
    </row>
    <row r="735" spans="1:6" ht="14.25">
      <c r="A735" s="30" t="s">
        <v>1193</v>
      </c>
      <c r="D735" s="31" t="s">
        <v>754</v>
      </c>
      <c r="E735" s="32" t="s">
        <v>722</v>
      </c>
      <c r="F735" s="30">
        <v>49</v>
      </c>
    </row>
    <row r="737" ht="14.25">
      <c r="D737" s="31" t="s">
        <v>1070</v>
      </c>
    </row>
    <row r="738" spans="6:11" ht="14.25">
      <c r="F738" s="30" t="s">
        <v>1053</v>
      </c>
      <c r="G738" s="30" t="s">
        <v>720</v>
      </c>
      <c r="H738" s="30" t="s">
        <v>1046</v>
      </c>
      <c r="I738" s="30" t="s">
        <v>1047</v>
      </c>
      <c r="J738" s="30" t="s">
        <v>1048</v>
      </c>
      <c r="K738" s="33" t="s">
        <v>1054</v>
      </c>
    </row>
    <row r="739" spans="4:12" ht="14.25">
      <c r="D739" s="31" t="s">
        <v>754</v>
      </c>
      <c r="E739" s="32" t="s">
        <v>722</v>
      </c>
      <c r="F739" s="30">
        <v>1</v>
      </c>
      <c r="G739" s="30">
        <v>25</v>
      </c>
      <c r="H739" s="30">
        <v>0</v>
      </c>
      <c r="I739" s="30">
        <v>25</v>
      </c>
      <c r="J739" s="30">
        <v>1</v>
      </c>
      <c r="K739" s="33">
        <v>25</v>
      </c>
      <c r="L739" s="33">
        <f>F739*G739*(1+H739*0.01)*J739</f>
        <v>25</v>
      </c>
    </row>
    <row r="740" ht="14.25">
      <c r="D740" s="31" t="s">
        <v>1065</v>
      </c>
    </row>
    <row r="741" spans="4:12" ht="14.25">
      <c r="D741" s="31" t="s">
        <v>1072</v>
      </c>
      <c r="E741" s="32" t="s">
        <v>1067</v>
      </c>
      <c r="F741" s="30">
        <v>0.25</v>
      </c>
      <c r="G741" s="30">
        <v>3.5</v>
      </c>
      <c r="J741" s="30">
        <v>1</v>
      </c>
      <c r="K741" s="33">
        <v>0.875</v>
      </c>
      <c r="L741" s="33">
        <f>F741*G741*J741</f>
        <v>0.875</v>
      </c>
    </row>
    <row r="742" ht="14.25">
      <c r="D742" s="31" t="s">
        <v>1058</v>
      </c>
    </row>
    <row r="743" spans="4:12" ht="14.25">
      <c r="D743" s="31" t="s">
        <v>1073</v>
      </c>
      <c r="F743" s="30">
        <v>10</v>
      </c>
      <c r="K743" s="33">
        <v>2.5</v>
      </c>
      <c r="L743" s="33">
        <f>L739*F743*0.01</f>
        <v>2.5</v>
      </c>
    </row>
    <row r="744" spans="4:12" ht="14.25">
      <c r="D744" s="31" t="s">
        <v>1068</v>
      </c>
      <c r="F744" s="30">
        <v>95</v>
      </c>
      <c r="K744" s="33">
        <v>0.83125</v>
      </c>
      <c r="L744" s="33">
        <f>L741*F744*0.01</f>
        <v>0.83125</v>
      </c>
    </row>
    <row r="745" spans="4:12" ht="14.25">
      <c r="D745" s="31" t="s">
        <v>1060</v>
      </c>
      <c r="K745" s="33">
        <v>25.875</v>
      </c>
      <c r="L745" s="33">
        <f>L739+L741</f>
        <v>25.875</v>
      </c>
    </row>
    <row r="746" spans="4:12" ht="14.25">
      <c r="D746" s="31" t="s">
        <v>1061</v>
      </c>
      <c r="K746" s="33">
        <v>3.33125</v>
      </c>
      <c r="L746" s="33">
        <f>L743+L744</f>
        <v>3.33125</v>
      </c>
    </row>
    <row r="747" spans="4:12" ht="14.25">
      <c r="D747" s="31" t="s">
        <v>1062</v>
      </c>
      <c r="F747" s="30">
        <v>10</v>
      </c>
      <c r="K747" s="33">
        <v>2.92062</v>
      </c>
      <c r="L747" s="33">
        <f>L739*F747*0.01+L743*F747*0.01+L741*F747*0.01+L744*F747*0.01</f>
        <v>2.920625</v>
      </c>
    </row>
    <row r="748" spans="4:12" ht="14.25">
      <c r="D748" s="31" t="s">
        <v>1063</v>
      </c>
      <c r="K748" s="33">
        <v>32.12687</v>
      </c>
      <c r="L748" s="33">
        <f>L739+L741+L746+L747</f>
        <v>32.126875</v>
      </c>
    </row>
    <row r="750" spans="1:6" ht="14.25">
      <c r="A750" s="30" t="s">
        <v>1194</v>
      </c>
      <c r="D750" s="31" t="s">
        <v>755</v>
      </c>
      <c r="E750" s="32" t="s">
        <v>722</v>
      </c>
      <c r="F750" s="30">
        <v>203</v>
      </c>
    </row>
    <row r="752" ht="14.25">
      <c r="D752" s="31" t="s">
        <v>1070</v>
      </c>
    </row>
    <row r="753" spans="6:11" ht="14.25">
      <c r="F753" s="30" t="s">
        <v>1053</v>
      </c>
      <c r="G753" s="30" t="s">
        <v>720</v>
      </c>
      <c r="H753" s="30" t="s">
        <v>1046</v>
      </c>
      <c r="I753" s="30" t="s">
        <v>1047</v>
      </c>
      <c r="J753" s="30" t="s">
        <v>1048</v>
      </c>
      <c r="K753" s="33" t="s">
        <v>1054</v>
      </c>
    </row>
    <row r="754" spans="4:12" ht="14.25">
      <c r="D754" s="31" t="s">
        <v>755</v>
      </c>
      <c r="E754" s="32" t="s">
        <v>722</v>
      </c>
      <c r="F754" s="30">
        <v>1</v>
      </c>
      <c r="G754" s="30">
        <v>23</v>
      </c>
      <c r="H754" s="30">
        <v>0</v>
      </c>
      <c r="I754" s="30">
        <v>23</v>
      </c>
      <c r="J754" s="30">
        <v>1</v>
      </c>
      <c r="K754" s="33">
        <v>23</v>
      </c>
      <c r="L754" s="33">
        <f>F754*G754*(1+H754*0.01)*J754</f>
        <v>23</v>
      </c>
    </row>
    <row r="755" ht="14.25">
      <c r="D755" s="31" t="s">
        <v>1065</v>
      </c>
    </row>
    <row r="756" spans="4:12" ht="14.25">
      <c r="D756" s="31" t="s">
        <v>1072</v>
      </c>
      <c r="E756" s="32" t="s">
        <v>1067</v>
      </c>
      <c r="F756" s="30">
        <v>0.25</v>
      </c>
      <c r="G756" s="30">
        <v>3.5</v>
      </c>
      <c r="J756" s="30">
        <v>1</v>
      </c>
      <c r="K756" s="33">
        <v>0.875</v>
      </c>
      <c r="L756" s="33">
        <f>F756*G756*J756</f>
        <v>0.875</v>
      </c>
    </row>
    <row r="757" ht="14.25">
      <c r="D757" s="31" t="s">
        <v>1058</v>
      </c>
    </row>
    <row r="758" spans="4:12" ht="14.25">
      <c r="D758" s="31" t="s">
        <v>1073</v>
      </c>
      <c r="F758" s="30">
        <v>10</v>
      </c>
      <c r="K758" s="33">
        <v>2.3</v>
      </c>
      <c r="L758" s="33">
        <f>L754*F758*0.01</f>
        <v>2.3000000000000003</v>
      </c>
    </row>
    <row r="759" spans="4:12" ht="14.25">
      <c r="D759" s="31" t="s">
        <v>1068</v>
      </c>
      <c r="F759" s="30">
        <v>95</v>
      </c>
      <c r="K759" s="33">
        <v>0.83125</v>
      </c>
      <c r="L759" s="33">
        <f>L756*F759*0.01</f>
        <v>0.83125</v>
      </c>
    </row>
    <row r="760" spans="4:12" ht="14.25">
      <c r="D760" s="31" t="s">
        <v>1060</v>
      </c>
      <c r="K760" s="33">
        <v>23.875</v>
      </c>
      <c r="L760" s="33">
        <f>L754+L756</f>
        <v>23.875</v>
      </c>
    </row>
    <row r="761" spans="4:12" ht="14.25">
      <c r="D761" s="31" t="s">
        <v>1061</v>
      </c>
      <c r="K761" s="33">
        <v>3.13125</v>
      </c>
      <c r="L761" s="33">
        <f>L758+L759</f>
        <v>3.1312500000000005</v>
      </c>
    </row>
    <row r="762" spans="4:12" ht="14.25">
      <c r="D762" s="31" t="s">
        <v>1062</v>
      </c>
      <c r="F762" s="30">
        <v>10</v>
      </c>
      <c r="K762" s="33">
        <v>2.70062</v>
      </c>
      <c r="L762" s="33">
        <f>L754*F762*0.01+L758*F762*0.01+L756*F762*0.01+L759*F762*0.01</f>
        <v>2.700625</v>
      </c>
    </row>
    <row r="763" spans="4:12" ht="14.25">
      <c r="D763" s="31" t="s">
        <v>1063</v>
      </c>
      <c r="K763" s="33">
        <v>29.70688</v>
      </c>
      <c r="L763" s="33">
        <f>L754+L756+L761+L762</f>
        <v>29.706875</v>
      </c>
    </row>
    <row r="765" spans="1:6" ht="14.25">
      <c r="A765" s="30" t="s">
        <v>1195</v>
      </c>
      <c r="D765" s="31" t="s">
        <v>756</v>
      </c>
      <c r="E765" s="32" t="s">
        <v>722</v>
      </c>
      <c r="F765" s="30">
        <v>9</v>
      </c>
    </row>
    <row r="767" ht="14.25">
      <c r="D767" s="31" t="s">
        <v>1070</v>
      </c>
    </row>
    <row r="768" spans="6:11" ht="14.25">
      <c r="F768" s="30" t="s">
        <v>1053</v>
      </c>
      <c r="G768" s="30" t="s">
        <v>720</v>
      </c>
      <c r="H768" s="30" t="s">
        <v>1046</v>
      </c>
      <c r="I768" s="30" t="s">
        <v>1047</v>
      </c>
      <c r="J768" s="30" t="s">
        <v>1048</v>
      </c>
      <c r="K768" s="33" t="s">
        <v>1054</v>
      </c>
    </row>
    <row r="769" spans="4:12" ht="14.25">
      <c r="D769" s="31" t="s">
        <v>756</v>
      </c>
      <c r="E769" s="32" t="s">
        <v>722</v>
      </c>
      <c r="F769" s="30">
        <v>1</v>
      </c>
      <c r="G769" s="30">
        <v>20</v>
      </c>
      <c r="H769" s="30">
        <v>0</v>
      </c>
      <c r="I769" s="30">
        <v>20</v>
      </c>
      <c r="J769" s="30">
        <v>1</v>
      </c>
      <c r="K769" s="33">
        <v>20</v>
      </c>
      <c r="L769" s="33">
        <f>F769*G769*(1+H769*0.01)*J769</f>
        <v>20</v>
      </c>
    </row>
    <row r="770" ht="14.25">
      <c r="D770" s="31" t="s">
        <v>1065</v>
      </c>
    </row>
    <row r="771" spans="4:12" ht="14.25">
      <c r="D771" s="31" t="s">
        <v>1072</v>
      </c>
      <c r="E771" s="32" t="s">
        <v>1067</v>
      </c>
      <c r="F771" s="30">
        <v>0.25</v>
      </c>
      <c r="G771" s="30">
        <v>3.5</v>
      </c>
      <c r="J771" s="30">
        <v>1</v>
      </c>
      <c r="K771" s="33">
        <v>0.875</v>
      </c>
      <c r="L771" s="33">
        <f>F771*G771*J771</f>
        <v>0.875</v>
      </c>
    </row>
    <row r="772" ht="14.25">
      <c r="D772" s="31" t="s">
        <v>1058</v>
      </c>
    </row>
    <row r="773" spans="4:12" ht="14.25">
      <c r="D773" s="31" t="s">
        <v>1073</v>
      </c>
      <c r="F773" s="30">
        <v>10</v>
      </c>
      <c r="K773" s="33">
        <v>2</v>
      </c>
      <c r="L773" s="33">
        <f>L769*F773*0.01</f>
        <v>2</v>
      </c>
    </row>
    <row r="774" spans="4:12" ht="14.25">
      <c r="D774" s="31" t="s">
        <v>1068</v>
      </c>
      <c r="F774" s="30">
        <v>95</v>
      </c>
      <c r="K774" s="33">
        <v>0.83125</v>
      </c>
      <c r="L774" s="33">
        <f>L771*F774*0.01</f>
        <v>0.83125</v>
      </c>
    </row>
    <row r="775" spans="4:12" ht="14.25">
      <c r="D775" s="31" t="s">
        <v>1060</v>
      </c>
      <c r="K775" s="33">
        <v>20.875</v>
      </c>
      <c r="L775" s="33">
        <f>L769+L771</f>
        <v>20.875</v>
      </c>
    </row>
    <row r="776" spans="4:12" ht="14.25">
      <c r="D776" s="31" t="s">
        <v>1061</v>
      </c>
      <c r="K776" s="33">
        <v>2.83125</v>
      </c>
      <c r="L776" s="33">
        <f>L773+L774</f>
        <v>2.83125</v>
      </c>
    </row>
    <row r="777" spans="4:12" ht="14.25">
      <c r="D777" s="31" t="s">
        <v>1062</v>
      </c>
      <c r="F777" s="30">
        <v>10</v>
      </c>
      <c r="K777" s="33">
        <v>2.37062</v>
      </c>
      <c r="L777" s="33">
        <f>L769*F777*0.01+L773*F777*0.01+L771*F777*0.01+L774*F777*0.01</f>
        <v>2.370625</v>
      </c>
    </row>
    <row r="778" spans="4:12" ht="14.25">
      <c r="D778" s="31" t="s">
        <v>1063</v>
      </c>
      <c r="K778" s="33">
        <v>26.07688</v>
      </c>
      <c r="L778" s="33">
        <f>L769+L771+L776+L777</f>
        <v>26.076875</v>
      </c>
    </row>
    <row r="780" spans="1:6" ht="14.25">
      <c r="A780" s="30" t="s">
        <v>1196</v>
      </c>
      <c r="D780" s="31" t="s">
        <v>757</v>
      </c>
      <c r="E780" s="32" t="s">
        <v>722</v>
      </c>
      <c r="F780" s="30">
        <v>17</v>
      </c>
    </row>
    <row r="782" ht="14.25">
      <c r="D782" s="31" t="s">
        <v>1070</v>
      </c>
    </row>
    <row r="783" spans="6:11" ht="14.25">
      <c r="F783" s="30" t="s">
        <v>1053</v>
      </c>
      <c r="G783" s="30" t="s">
        <v>720</v>
      </c>
      <c r="H783" s="30" t="s">
        <v>1046</v>
      </c>
      <c r="I783" s="30" t="s">
        <v>1047</v>
      </c>
      <c r="J783" s="30" t="s">
        <v>1048</v>
      </c>
      <c r="K783" s="33" t="s">
        <v>1054</v>
      </c>
    </row>
    <row r="784" spans="4:12" ht="14.25">
      <c r="D784" s="31" t="s">
        <v>757</v>
      </c>
      <c r="E784" s="32" t="s">
        <v>722</v>
      </c>
      <c r="F784" s="30">
        <v>1</v>
      </c>
      <c r="G784" s="30">
        <v>29</v>
      </c>
      <c r="H784" s="30">
        <v>0</v>
      </c>
      <c r="I784" s="30">
        <v>29</v>
      </c>
      <c r="J784" s="30">
        <v>1</v>
      </c>
      <c r="K784" s="33">
        <v>29</v>
      </c>
      <c r="L784" s="33">
        <f>F784*G784*(1+H784*0.01)*J784</f>
        <v>29</v>
      </c>
    </row>
    <row r="785" ht="14.25">
      <c r="D785" s="31" t="s">
        <v>1065</v>
      </c>
    </row>
    <row r="786" spans="4:12" ht="14.25">
      <c r="D786" s="31" t="s">
        <v>1072</v>
      </c>
      <c r="E786" s="32" t="s">
        <v>1067</v>
      </c>
      <c r="F786" s="30">
        <v>0.25</v>
      </c>
      <c r="G786" s="30">
        <v>3.5</v>
      </c>
      <c r="J786" s="30">
        <v>1</v>
      </c>
      <c r="K786" s="33">
        <v>0.875</v>
      </c>
      <c r="L786" s="33">
        <f>F786*G786*J786</f>
        <v>0.875</v>
      </c>
    </row>
    <row r="787" ht="14.25">
      <c r="D787" s="31" t="s">
        <v>1058</v>
      </c>
    </row>
    <row r="788" spans="4:12" ht="14.25">
      <c r="D788" s="31" t="s">
        <v>1073</v>
      </c>
      <c r="F788" s="30">
        <v>10</v>
      </c>
      <c r="K788" s="33">
        <v>2.9</v>
      </c>
      <c r="L788" s="33">
        <f>L784*F788*0.01</f>
        <v>2.9</v>
      </c>
    </row>
    <row r="789" spans="4:12" ht="14.25">
      <c r="D789" s="31" t="s">
        <v>1068</v>
      </c>
      <c r="F789" s="30">
        <v>95</v>
      </c>
      <c r="K789" s="33">
        <v>0.83125</v>
      </c>
      <c r="L789" s="33">
        <f>L786*F789*0.01</f>
        <v>0.83125</v>
      </c>
    </row>
    <row r="790" spans="4:12" ht="14.25">
      <c r="D790" s="31" t="s">
        <v>1060</v>
      </c>
      <c r="K790" s="33">
        <v>29.875</v>
      </c>
      <c r="L790" s="33">
        <f>L784+L786</f>
        <v>29.875</v>
      </c>
    </row>
    <row r="791" spans="4:12" ht="14.25">
      <c r="D791" s="31" t="s">
        <v>1061</v>
      </c>
      <c r="K791" s="33">
        <v>3.73125</v>
      </c>
      <c r="L791" s="33">
        <f>L788+L789</f>
        <v>3.73125</v>
      </c>
    </row>
    <row r="792" spans="4:12" ht="14.25">
      <c r="D792" s="31" t="s">
        <v>1062</v>
      </c>
      <c r="F792" s="30">
        <v>10</v>
      </c>
      <c r="K792" s="33">
        <v>3.36062</v>
      </c>
      <c r="L792" s="33">
        <f>L784*F792*0.01+L788*F792*0.01+L786*F792*0.01+L789*F792*0.01</f>
        <v>3.3606249999999998</v>
      </c>
    </row>
    <row r="793" spans="4:12" ht="14.25">
      <c r="D793" s="31" t="s">
        <v>1063</v>
      </c>
      <c r="K793" s="33">
        <v>36.96688</v>
      </c>
      <c r="L793" s="33">
        <f>L784+L786+L791+L792</f>
        <v>36.966875</v>
      </c>
    </row>
    <row r="795" spans="1:6" ht="14.25">
      <c r="A795" s="30" t="s">
        <v>1197</v>
      </c>
      <c r="D795" s="31" t="s">
        <v>758</v>
      </c>
      <c r="E795" s="32" t="s">
        <v>722</v>
      </c>
      <c r="F795" s="30">
        <v>57</v>
      </c>
    </row>
    <row r="797" ht="14.25">
      <c r="D797" s="31" t="s">
        <v>1070</v>
      </c>
    </row>
    <row r="798" spans="6:11" ht="14.25">
      <c r="F798" s="30" t="s">
        <v>1053</v>
      </c>
      <c r="G798" s="30" t="s">
        <v>720</v>
      </c>
      <c r="H798" s="30" t="s">
        <v>1046</v>
      </c>
      <c r="I798" s="30" t="s">
        <v>1047</v>
      </c>
      <c r="J798" s="30" t="s">
        <v>1048</v>
      </c>
      <c r="K798" s="33" t="s">
        <v>1054</v>
      </c>
    </row>
    <row r="799" spans="4:12" ht="14.25">
      <c r="D799" s="31" t="s">
        <v>758</v>
      </c>
      <c r="E799" s="32" t="s">
        <v>722</v>
      </c>
      <c r="F799" s="30">
        <v>1</v>
      </c>
      <c r="G799" s="30">
        <v>26</v>
      </c>
      <c r="H799" s="30">
        <v>0</v>
      </c>
      <c r="I799" s="30">
        <v>26</v>
      </c>
      <c r="J799" s="30">
        <v>1</v>
      </c>
      <c r="K799" s="33">
        <v>26</v>
      </c>
      <c r="L799" s="33">
        <f>F799*G799*(1+H799*0.01)*J799</f>
        <v>26</v>
      </c>
    </row>
    <row r="800" ht="14.25">
      <c r="D800" s="31" t="s">
        <v>1065</v>
      </c>
    </row>
    <row r="801" spans="4:12" ht="14.25">
      <c r="D801" s="31" t="s">
        <v>1072</v>
      </c>
      <c r="E801" s="32" t="s">
        <v>1067</v>
      </c>
      <c r="F801" s="30">
        <v>0.25</v>
      </c>
      <c r="G801" s="30">
        <v>3.5</v>
      </c>
      <c r="J801" s="30">
        <v>1</v>
      </c>
      <c r="K801" s="33">
        <v>0.875</v>
      </c>
      <c r="L801" s="33">
        <f>F801*G801*J801</f>
        <v>0.875</v>
      </c>
    </row>
    <row r="802" ht="14.25">
      <c r="D802" s="31" t="s">
        <v>1058</v>
      </c>
    </row>
    <row r="803" spans="4:12" ht="14.25">
      <c r="D803" s="31" t="s">
        <v>1073</v>
      </c>
      <c r="F803" s="30">
        <v>10</v>
      </c>
      <c r="K803" s="33">
        <v>2.6</v>
      </c>
      <c r="L803" s="33">
        <f>L799*F803*0.01</f>
        <v>2.6</v>
      </c>
    </row>
    <row r="804" spans="4:12" ht="14.25">
      <c r="D804" s="31" t="s">
        <v>1068</v>
      </c>
      <c r="F804" s="30">
        <v>95</v>
      </c>
      <c r="K804" s="33">
        <v>0.83125</v>
      </c>
      <c r="L804" s="33">
        <f>L801*F804*0.01</f>
        <v>0.83125</v>
      </c>
    </row>
    <row r="805" spans="4:12" ht="14.25">
      <c r="D805" s="31" t="s">
        <v>1060</v>
      </c>
      <c r="K805" s="33">
        <v>26.875</v>
      </c>
      <c r="L805" s="33">
        <f>L799+L801</f>
        <v>26.875</v>
      </c>
    </row>
    <row r="806" spans="4:12" ht="14.25">
      <c r="D806" s="31" t="s">
        <v>1061</v>
      </c>
      <c r="K806" s="33">
        <v>3.43125</v>
      </c>
      <c r="L806" s="33">
        <f>L803+L804</f>
        <v>3.4312500000000004</v>
      </c>
    </row>
    <row r="807" spans="4:12" ht="14.25">
      <c r="D807" s="31" t="s">
        <v>1062</v>
      </c>
      <c r="F807" s="30">
        <v>10</v>
      </c>
      <c r="K807" s="33">
        <v>3.03063</v>
      </c>
      <c r="L807" s="33">
        <f>L799*F807*0.01+L803*F807*0.01+L801*F807*0.01+L804*F807*0.01</f>
        <v>3.030625</v>
      </c>
    </row>
    <row r="808" spans="4:12" ht="14.25">
      <c r="D808" s="31" t="s">
        <v>1063</v>
      </c>
      <c r="K808" s="33">
        <v>33.33687</v>
      </c>
      <c r="L808" s="33">
        <f>L799+L801+L806+L807</f>
        <v>33.336875</v>
      </c>
    </row>
    <row r="810" spans="1:6" ht="14.25">
      <c r="A810" s="30" t="s">
        <v>1198</v>
      </c>
      <c r="D810" s="31" t="s">
        <v>759</v>
      </c>
      <c r="E810" s="32" t="s">
        <v>722</v>
      </c>
      <c r="F810" s="30">
        <v>1</v>
      </c>
    </row>
    <row r="812" ht="14.25">
      <c r="D812" s="31" t="s">
        <v>1070</v>
      </c>
    </row>
    <row r="813" spans="6:11" ht="14.25">
      <c r="F813" s="30" t="s">
        <v>1053</v>
      </c>
      <c r="G813" s="30" t="s">
        <v>720</v>
      </c>
      <c r="H813" s="30" t="s">
        <v>1046</v>
      </c>
      <c r="I813" s="30" t="s">
        <v>1047</v>
      </c>
      <c r="J813" s="30" t="s">
        <v>1048</v>
      </c>
      <c r="K813" s="33" t="s">
        <v>1054</v>
      </c>
    </row>
    <row r="814" spans="4:12" ht="14.25">
      <c r="D814" s="31" t="s">
        <v>759</v>
      </c>
      <c r="E814" s="32" t="s">
        <v>722</v>
      </c>
      <c r="F814" s="30">
        <v>1</v>
      </c>
      <c r="G814" s="30">
        <v>24</v>
      </c>
      <c r="H814" s="30">
        <v>0</v>
      </c>
      <c r="I814" s="30">
        <v>24</v>
      </c>
      <c r="J814" s="30">
        <v>1</v>
      </c>
      <c r="K814" s="33">
        <v>24</v>
      </c>
      <c r="L814" s="33">
        <f>F814*G814*(1+H814*0.01)*J814</f>
        <v>24</v>
      </c>
    </row>
    <row r="815" ht="14.25">
      <c r="D815" s="31" t="s">
        <v>1065</v>
      </c>
    </row>
    <row r="816" spans="4:12" ht="14.25">
      <c r="D816" s="31" t="s">
        <v>1072</v>
      </c>
      <c r="E816" s="32" t="s">
        <v>1067</v>
      </c>
      <c r="F816" s="30">
        <v>0.25</v>
      </c>
      <c r="G816" s="30">
        <v>3.5</v>
      </c>
      <c r="J816" s="30">
        <v>1</v>
      </c>
      <c r="K816" s="33">
        <v>0.875</v>
      </c>
      <c r="L816" s="33">
        <f>F816*G816*J816</f>
        <v>0.875</v>
      </c>
    </row>
    <row r="817" ht="14.25">
      <c r="D817" s="31" t="s">
        <v>1058</v>
      </c>
    </row>
    <row r="818" spans="4:12" ht="14.25">
      <c r="D818" s="31" t="s">
        <v>1073</v>
      </c>
      <c r="F818" s="30">
        <v>10</v>
      </c>
      <c r="K818" s="33">
        <v>2.4</v>
      </c>
      <c r="L818" s="33">
        <f>L814*F818*0.01</f>
        <v>2.4</v>
      </c>
    </row>
    <row r="819" spans="4:12" ht="14.25">
      <c r="D819" s="31" t="s">
        <v>1068</v>
      </c>
      <c r="F819" s="30">
        <v>95</v>
      </c>
      <c r="K819" s="33">
        <v>0.83125</v>
      </c>
      <c r="L819" s="33">
        <f>L816*F819*0.01</f>
        <v>0.83125</v>
      </c>
    </row>
    <row r="820" spans="4:12" ht="14.25">
      <c r="D820" s="31" t="s">
        <v>1060</v>
      </c>
      <c r="K820" s="33">
        <v>24.875</v>
      </c>
      <c r="L820" s="33">
        <f>L814+L816</f>
        <v>24.875</v>
      </c>
    </row>
    <row r="821" spans="4:12" ht="14.25">
      <c r="D821" s="31" t="s">
        <v>1061</v>
      </c>
      <c r="K821" s="33">
        <v>3.23125</v>
      </c>
      <c r="L821" s="33">
        <f>L818+L819</f>
        <v>3.23125</v>
      </c>
    </row>
    <row r="822" spans="4:12" ht="14.25">
      <c r="D822" s="31" t="s">
        <v>1062</v>
      </c>
      <c r="F822" s="30">
        <v>10</v>
      </c>
      <c r="K822" s="33">
        <v>2.81062</v>
      </c>
      <c r="L822" s="33">
        <f>L814*F822*0.01+L818*F822*0.01+L816*F822*0.01+L819*F822*0.01</f>
        <v>2.8106249999999995</v>
      </c>
    </row>
    <row r="823" spans="4:12" ht="14.25">
      <c r="D823" s="31" t="s">
        <v>1063</v>
      </c>
      <c r="K823" s="33">
        <v>30.91687</v>
      </c>
      <c r="L823" s="33">
        <f>L814+L816+L821+L822</f>
        <v>30.916874999999997</v>
      </c>
    </row>
    <row r="825" spans="1:6" ht="14.25">
      <c r="A825" s="30" t="s">
        <v>1199</v>
      </c>
      <c r="D825" s="31" t="s">
        <v>760</v>
      </c>
      <c r="E825" s="32" t="s">
        <v>722</v>
      </c>
      <c r="F825" s="30">
        <v>20</v>
      </c>
    </row>
    <row r="827" ht="14.25">
      <c r="D827" s="31" t="s">
        <v>1070</v>
      </c>
    </row>
    <row r="828" spans="6:11" ht="14.25">
      <c r="F828" s="30" t="s">
        <v>1053</v>
      </c>
      <c r="G828" s="30" t="s">
        <v>720</v>
      </c>
      <c r="H828" s="30" t="s">
        <v>1046</v>
      </c>
      <c r="I828" s="30" t="s">
        <v>1047</v>
      </c>
      <c r="J828" s="30" t="s">
        <v>1048</v>
      </c>
      <c r="K828" s="33" t="s">
        <v>1054</v>
      </c>
    </row>
    <row r="829" spans="4:12" ht="14.25">
      <c r="D829" s="31" t="s">
        <v>760</v>
      </c>
      <c r="E829" s="32" t="s">
        <v>722</v>
      </c>
      <c r="F829" s="30">
        <v>1</v>
      </c>
      <c r="G829" s="30">
        <v>32</v>
      </c>
      <c r="H829" s="30">
        <v>0</v>
      </c>
      <c r="I829" s="30">
        <v>32</v>
      </c>
      <c r="J829" s="30">
        <v>1</v>
      </c>
      <c r="K829" s="33">
        <v>32</v>
      </c>
      <c r="L829" s="33">
        <f>F829*G829*(1+H829*0.01)*J829</f>
        <v>32</v>
      </c>
    </row>
    <row r="830" ht="14.25">
      <c r="D830" s="31" t="s">
        <v>1065</v>
      </c>
    </row>
    <row r="831" spans="4:12" ht="14.25">
      <c r="D831" s="31" t="s">
        <v>1072</v>
      </c>
      <c r="E831" s="32" t="s">
        <v>1067</v>
      </c>
      <c r="F831" s="30">
        <v>0.25</v>
      </c>
      <c r="G831" s="30">
        <v>3.5</v>
      </c>
      <c r="J831" s="30">
        <v>1</v>
      </c>
      <c r="K831" s="33">
        <v>0.875</v>
      </c>
      <c r="L831" s="33">
        <f>F831*G831*J831</f>
        <v>0.875</v>
      </c>
    </row>
    <row r="832" ht="14.25">
      <c r="D832" s="31" t="s">
        <v>1058</v>
      </c>
    </row>
    <row r="833" spans="4:12" ht="14.25">
      <c r="D833" s="31" t="s">
        <v>1073</v>
      </c>
      <c r="F833" s="30">
        <v>10</v>
      </c>
      <c r="K833" s="33">
        <v>3.2</v>
      </c>
      <c r="L833" s="33">
        <f>L829*F833*0.01</f>
        <v>3.2</v>
      </c>
    </row>
    <row r="834" spans="4:12" ht="14.25">
      <c r="D834" s="31" t="s">
        <v>1068</v>
      </c>
      <c r="F834" s="30">
        <v>95</v>
      </c>
      <c r="K834" s="33">
        <v>0.83125</v>
      </c>
      <c r="L834" s="33">
        <f>L831*F834*0.01</f>
        <v>0.83125</v>
      </c>
    </row>
    <row r="835" spans="4:12" ht="14.25">
      <c r="D835" s="31" t="s">
        <v>1060</v>
      </c>
      <c r="K835" s="33">
        <v>32.875</v>
      </c>
      <c r="L835" s="33">
        <f>L829+L831</f>
        <v>32.875</v>
      </c>
    </row>
    <row r="836" spans="4:12" ht="14.25">
      <c r="D836" s="31" t="s">
        <v>1061</v>
      </c>
      <c r="K836" s="33">
        <v>4.03125</v>
      </c>
      <c r="L836" s="33">
        <f>L833+L834</f>
        <v>4.03125</v>
      </c>
    </row>
    <row r="837" spans="4:12" ht="14.25">
      <c r="D837" s="31" t="s">
        <v>1062</v>
      </c>
      <c r="F837" s="30">
        <v>10</v>
      </c>
      <c r="K837" s="33">
        <v>3.69062</v>
      </c>
      <c r="L837" s="33">
        <f>L829*F837*0.01+L833*F837*0.01+L831*F837*0.01+L834*F837*0.01</f>
        <v>3.690625</v>
      </c>
    </row>
    <row r="838" spans="4:12" ht="14.25">
      <c r="D838" s="31" t="s">
        <v>1063</v>
      </c>
      <c r="K838" s="33">
        <v>40.59687</v>
      </c>
      <c r="L838" s="33">
        <f>L829+L831+L836+L837</f>
        <v>40.596875</v>
      </c>
    </row>
    <row r="840" spans="1:6" ht="14.25">
      <c r="A840" s="30" t="s">
        <v>1200</v>
      </c>
      <c r="D840" s="31" t="s">
        <v>761</v>
      </c>
      <c r="E840" s="32" t="s">
        <v>722</v>
      </c>
      <c r="F840" s="30">
        <v>77</v>
      </c>
    </row>
    <row r="842" ht="14.25">
      <c r="D842" s="31" t="s">
        <v>1070</v>
      </c>
    </row>
    <row r="843" spans="6:11" ht="14.25">
      <c r="F843" s="30" t="s">
        <v>1053</v>
      </c>
      <c r="G843" s="30" t="s">
        <v>720</v>
      </c>
      <c r="H843" s="30" t="s">
        <v>1046</v>
      </c>
      <c r="I843" s="30" t="s">
        <v>1047</v>
      </c>
      <c r="J843" s="30" t="s">
        <v>1048</v>
      </c>
      <c r="K843" s="33" t="s">
        <v>1054</v>
      </c>
    </row>
    <row r="844" spans="4:12" ht="14.25">
      <c r="D844" s="31" t="s">
        <v>761</v>
      </c>
      <c r="E844" s="32" t="s">
        <v>722</v>
      </c>
      <c r="F844" s="30">
        <v>1</v>
      </c>
      <c r="G844" s="30">
        <v>28</v>
      </c>
      <c r="H844" s="30">
        <v>0</v>
      </c>
      <c r="I844" s="30">
        <v>28</v>
      </c>
      <c r="J844" s="30">
        <v>1</v>
      </c>
      <c r="K844" s="33">
        <v>28</v>
      </c>
      <c r="L844" s="33">
        <f>F844*G844*(1+H844*0.01)*J844</f>
        <v>28</v>
      </c>
    </row>
    <row r="845" ht="14.25">
      <c r="D845" s="31" t="s">
        <v>1065</v>
      </c>
    </row>
    <row r="846" spans="4:12" ht="14.25">
      <c r="D846" s="31" t="s">
        <v>1072</v>
      </c>
      <c r="E846" s="32" t="s">
        <v>1067</v>
      </c>
      <c r="F846" s="30">
        <v>0.25</v>
      </c>
      <c r="G846" s="30">
        <v>3.5</v>
      </c>
      <c r="J846" s="30">
        <v>1</v>
      </c>
      <c r="K846" s="33">
        <v>0.875</v>
      </c>
      <c r="L846" s="33">
        <f>F846*G846*J846</f>
        <v>0.875</v>
      </c>
    </row>
    <row r="847" ht="14.25">
      <c r="D847" s="31" t="s">
        <v>1058</v>
      </c>
    </row>
    <row r="848" spans="4:12" ht="14.25">
      <c r="D848" s="31" t="s">
        <v>1073</v>
      </c>
      <c r="F848" s="30">
        <v>10</v>
      </c>
      <c r="K848" s="33">
        <v>2.8</v>
      </c>
      <c r="L848" s="33">
        <f>L844*F848*0.01</f>
        <v>2.8000000000000003</v>
      </c>
    </row>
    <row r="849" spans="4:12" ht="14.25">
      <c r="D849" s="31" t="s">
        <v>1068</v>
      </c>
      <c r="F849" s="30">
        <v>95</v>
      </c>
      <c r="K849" s="33">
        <v>0.83125</v>
      </c>
      <c r="L849" s="33">
        <f>L846*F849*0.01</f>
        <v>0.83125</v>
      </c>
    </row>
    <row r="850" spans="4:12" ht="14.25">
      <c r="D850" s="31" t="s">
        <v>1060</v>
      </c>
      <c r="K850" s="33">
        <v>28.875</v>
      </c>
      <c r="L850" s="33">
        <f>L844+L846</f>
        <v>28.875</v>
      </c>
    </row>
    <row r="851" spans="4:12" ht="14.25">
      <c r="D851" s="31" t="s">
        <v>1061</v>
      </c>
      <c r="K851" s="33">
        <v>3.63125</v>
      </c>
      <c r="L851" s="33">
        <f>L848+L849</f>
        <v>3.6312500000000005</v>
      </c>
    </row>
    <row r="852" spans="4:12" ht="14.25">
      <c r="D852" s="31" t="s">
        <v>1062</v>
      </c>
      <c r="F852" s="30">
        <v>10</v>
      </c>
      <c r="K852" s="33">
        <v>3.25062</v>
      </c>
      <c r="L852" s="33">
        <f>L844*F852*0.01+L848*F852*0.01+L846*F852*0.01+L849*F852*0.01</f>
        <v>3.250625</v>
      </c>
    </row>
    <row r="853" spans="4:12" ht="14.25">
      <c r="D853" s="31" t="s">
        <v>1063</v>
      </c>
      <c r="K853" s="33">
        <v>35.75688</v>
      </c>
      <c r="L853" s="33">
        <f>L844+L846+L851+L852</f>
        <v>35.756875</v>
      </c>
    </row>
    <row r="855" spans="1:6" ht="14.25">
      <c r="A855" s="30" t="s">
        <v>1201</v>
      </c>
      <c r="D855" s="31" t="s">
        <v>762</v>
      </c>
      <c r="E855" s="32" t="s">
        <v>722</v>
      </c>
      <c r="F855" s="30">
        <v>3</v>
      </c>
    </row>
    <row r="857" ht="14.25">
      <c r="D857" s="31" t="s">
        <v>1070</v>
      </c>
    </row>
    <row r="858" spans="6:11" ht="14.25">
      <c r="F858" s="30" t="s">
        <v>1053</v>
      </c>
      <c r="G858" s="30" t="s">
        <v>720</v>
      </c>
      <c r="H858" s="30" t="s">
        <v>1046</v>
      </c>
      <c r="I858" s="30" t="s">
        <v>1047</v>
      </c>
      <c r="J858" s="30" t="s">
        <v>1048</v>
      </c>
      <c r="K858" s="33" t="s">
        <v>1054</v>
      </c>
    </row>
    <row r="859" spans="4:12" ht="14.25">
      <c r="D859" s="31" t="s">
        <v>762</v>
      </c>
      <c r="E859" s="32" t="s">
        <v>722</v>
      </c>
      <c r="F859" s="30">
        <v>1</v>
      </c>
      <c r="G859" s="30">
        <v>26</v>
      </c>
      <c r="H859" s="30">
        <v>0</v>
      </c>
      <c r="I859" s="30">
        <v>26</v>
      </c>
      <c r="J859" s="30">
        <v>1</v>
      </c>
      <c r="K859" s="33">
        <v>26</v>
      </c>
      <c r="L859" s="33">
        <f>F859*G859*(1+H859*0.01)*J859</f>
        <v>26</v>
      </c>
    </row>
    <row r="860" ht="14.25">
      <c r="D860" s="31" t="s">
        <v>1065</v>
      </c>
    </row>
    <row r="861" spans="4:12" ht="14.25">
      <c r="D861" s="31" t="s">
        <v>1072</v>
      </c>
      <c r="E861" s="32" t="s">
        <v>1067</v>
      </c>
      <c r="F861" s="30">
        <v>0.25</v>
      </c>
      <c r="G861" s="30">
        <v>3.5</v>
      </c>
      <c r="J861" s="30">
        <v>1</v>
      </c>
      <c r="K861" s="33">
        <v>0.875</v>
      </c>
      <c r="L861" s="33">
        <f>F861*G861*J861</f>
        <v>0.875</v>
      </c>
    </row>
    <row r="862" ht="14.25">
      <c r="D862" s="31" t="s">
        <v>1058</v>
      </c>
    </row>
    <row r="863" spans="4:12" ht="14.25">
      <c r="D863" s="31" t="s">
        <v>1073</v>
      </c>
      <c r="F863" s="30">
        <v>10</v>
      </c>
      <c r="K863" s="33">
        <v>2.6</v>
      </c>
      <c r="L863" s="33">
        <f>L859*F863*0.01</f>
        <v>2.6</v>
      </c>
    </row>
    <row r="864" spans="4:12" ht="14.25">
      <c r="D864" s="31" t="s">
        <v>1068</v>
      </c>
      <c r="F864" s="30">
        <v>95</v>
      </c>
      <c r="K864" s="33">
        <v>0.83125</v>
      </c>
      <c r="L864" s="33">
        <f>L861*F864*0.01</f>
        <v>0.83125</v>
      </c>
    </row>
    <row r="865" spans="4:12" ht="14.25">
      <c r="D865" s="31" t="s">
        <v>1060</v>
      </c>
      <c r="K865" s="33">
        <v>26.875</v>
      </c>
      <c r="L865" s="33">
        <f>L859+L861</f>
        <v>26.875</v>
      </c>
    </row>
    <row r="866" spans="4:12" ht="14.25">
      <c r="D866" s="31" t="s">
        <v>1061</v>
      </c>
      <c r="K866" s="33">
        <v>3.43125</v>
      </c>
      <c r="L866" s="33">
        <f>L863+L864</f>
        <v>3.4312500000000004</v>
      </c>
    </row>
    <row r="867" spans="4:12" ht="14.25">
      <c r="D867" s="31" t="s">
        <v>1062</v>
      </c>
      <c r="F867" s="30">
        <v>10</v>
      </c>
      <c r="K867" s="33">
        <v>3.03063</v>
      </c>
      <c r="L867" s="33">
        <f>L859*F867*0.01+L863*F867*0.01+L861*F867*0.01+L864*F867*0.01</f>
        <v>3.030625</v>
      </c>
    </row>
    <row r="868" spans="4:12" ht="14.25">
      <c r="D868" s="31" t="s">
        <v>1063</v>
      </c>
      <c r="K868" s="33">
        <v>33.33687</v>
      </c>
      <c r="L868" s="33">
        <f>L859+L861+L866+L867</f>
        <v>33.336875</v>
      </c>
    </row>
    <row r="870" spans="1:6" ht="14.25">
      <c r="A870" s="30" t="s">
        <v>1202</v>
      </c>
      <c r="D870" s="31" t="s">
        <v>763</v>
      </c>
      <c r="E870" s="32" t="s">
        <v>722</v>
      </c>
      <c r="F870" s="30">
        <v>3</v>
      </c>
    </row>
    <row r="872" ht="14.25">
      <c r="D872" s="31" t="s">
        <v>1070</v>
      </c>
    </row>
    <row r="873" spans="6:11" ht="14.25">
      <c r="F873" s="30" t="s">
        <v>1053</v>
      </c>
      <c r="G873" s="30" t="s">
        <v>720</v>
      </c>
      <c r="H873" s="30" t="s">
        <v>1046</v>
      </c>
      <c r="I873" s="30" t="s">
        <v>1047</v>
      </c>
      <c r="J873" s="30" t="s">
        <v>1048</v>
      </c>
      <c r="K873" s="33" t="s">
        <v>1054</v>
      </c>
    </row>
    <row r="874" spans="4:12" ht="14.25">
      <c r="D874" s="31" t="s">
        <v>763</v>
      </c>
      <c r="E874" s="32" t="s">
        <v>722</v>
      </c>
      <c r="F874" s="30">
        <v>1</v>
      </c>
      <c r="G874" s="30">
        <v>24</v>
      </c>
      <c r="H874" s="30">
        <v>0</v>
      </c>
      <c r="I874" s="30">
        <v>24</v>
      </c>
      <c r="J874" s="30">
        <v>1</v>
      </c>
      <c r="K874" s="33">
        <v>24</v>
      </c>
      <c r="L874" s="33">
        <f>F874*G874*(1+H874*0.01)*J874</f>
        <v>24</v>
      </c>
    </row>
    <row r="875" ht="14.25">
      <c r="D875" s="31" t="s">
        <v>1065</v>
      </c>
    </row>
    <row r="876" spans="4:12" ht="14.25">
      <c r="D876" s="31" t="s">
        <v>1072</v>
      </c>
      <c r="E876" s="32" t="s">
        <v>1067</v>
      </c>
      <c r="F876" s="30">
        <v>0.25</v>
      </c>
      <c r="G876" s="30">
        <v>3.5</v>
      </c>
      <c r="J876" s="30">
        <v>1</v>
      </c>
      <c r="K876" s="33">
        <v>0.875</v>
      </c>
      <c r="L876" s="33">
        <f>F876*G876*J876</f>
        <v>0.875</v>
      </c>
    </row>
    <row r="877" ht="14.25">
      <c r="D877" s="31" t="s">
        <v>1058</v>
      </c>
    </row>
    <row r="878" spans="4:12" ht="14.25">
      <c r="D878" s="31" t="s">
        <v>1073</v>
      </c>
      <c r="F878" s="30">
        <v>10</v>
      </c>
      <c r="K878" s="33">
        <v>2.4</v>
      </c>
      <c r="L878" s="33">
        <f>L874*F878*0.01</f>
        <v>2.4</v>
      </c>
    </row>
    <row r="879" spans="4:12" ht="14.25">
      <c r="D879" s="31" t="s">
        <v>1068</v>
      </c>
      <c r="F879" s="30">
        <v>95</v>
      </c>
      <c r="K879" s="33">
        <v>0.83125</v>
      </c>
      <c r="L879" s="33">
        <f>L876*F879*0.01</f>
        <v>0.83125</v>
      </c>
    </row>
    <row r="880" spans="4:12" ht="14.25">
      <c r="D880" s="31" t="s">
        <v>1060</v>
      </c>
      <c r="K880" s="33">
        <v>24.875</v>
      </c>
      <c r="L880" s="33">
        <f>L874+L876</f>
        <v>24.875</v>
      </c>
    </row>
    <row r="881" spans="4:12" ht="14.25">
      <c r="D881" s="31" t="s">
        <v>1061</v>
      </c>
      <c r="K881" s="33">
        <v>3.23125</v>
      </c>
      <c r="L881" s="33">
        <f>L878+L879</f>
        <v>3.23125</v>
      </c>
    </row>
    <row r="882" spans="4:12" ht="14.25">
      <c r="D882" s="31" t="s">
        <v>1062</v>
      </c>
      <c r="F882" s="30">
        <v>10</v>
      </c>
      <c r="K882" s="33">
        <v>2.81062</v>
      </c>
      <c r="L882" s="33">
        <f>L874*F882*0.01+L878*F882*0.01+L876*F882*0.01+L879*F882*0.01</f>
        <v>2.8106249999999995</v>
      </c>
    </row>
    <row r="883" spans="4:12" ht="14.25">
      <c r="D883" s="31" t="s">
        <v>1063</v>
      </c>
      <c r="K883" s="33">
        <v>30.91687</v>
      </c>
      <c r="L883" s="33">
        <f>L874+L876+L881+L882</f>
        <v>30.916874999999997</v>
      </c>
    </row>
    <row r="885" spans="1:6" ht="14.25">
      <c r="A885" s="30" t="s">
        <v>1203</v>
      </c>
      <c r="D885" s="31" t="s">
        <v>764</v>
      </c>
      <c r="E885" s="32" t="s">
        <v>722</v>
      </c>
      <c r="F885" s="30">
        <v>30</v>
      </c>
    </row>
    <row r="887" ht="14.25">
      <c r="D887" s="31" t="s">
        <v>1070</v>
      </c>
    </row>
    <row r="888" spans="6:11" ht="14.25">
      <c r="F888" s="30" t="s">
        <v>1053</v>
      </c>
      <c r="G888" s="30" t="s">
        <v>720</v>
      </c>
      <c r="H888" s="30" t="s">
        <v>1046</v>
      </c>
      <c r="I888" s="30" t="s">
        <v>1047</v>
      </c>
      <c r="J888" s="30" t="s">
        <v>1048</v>
      </c>
      <c r="K888" s="33" t="s">
        <v>1054</v>
      </c>
    </row>
    <row r="889" spans="4:12" ht="14.25">
      <c r="D889" s="31" t="s">
        <v>764</v>
      </c>
      <c r="E889" s="32" t="s">
        <v>722</v>
      </c>
      <c r="F889" s="30">
        <v>1</v>
      </c>
      <c r="G889" s="30">
        <v>36</v>
      </c>
      <c r="H889" s="30">
        <v>0</v>
      </c>
      <c r="I889" s="30">
        <v>36</v>
      </c>
      <c r="J889" s="30">
        <v>1</v>
      </c>
      <c r="K889" s="33">
        <v>36</v>
      </c>
      <c r="L889" s="33">
        <f>F889*G889*(1+H889*0.01)*J889</f>
        <v>36</v>
      </c>
    </row>
    <row r="890" ht="14.25">
      <c r="D890" s="31" t="s">
        <v>1065</v>
      </c>
    </row>
    <row r="891" spans="4:12" ht="14.25">
      <c r="D891" s="31" t="s">
        <v>1072</v>
      </c>
      <c r="E891" s="32" t="s">
        <v>1067</v>
      </c>
      <c r="F891" s="30">
        <v>0.25</v>
      </c>
      <c r="G891" s="30">
        <v>3.5</v>
      </c>
      <c r="J891" s="30">
        <v>1</v>
      </c>
      <c r="K891" s="33">
        <v>0.875</v>
      </c>
      <c r="L891" s="33">
        <f>F891*G891*J891</f>
        <v>0.875</v>
      </c>
    </row>
    <row r="892" ht="14.25">
      <c r="D892" s="31" t="s">
        <v>1058</v>
      </c>
    </row>
    <row r="893" spans="4:12" ht="14.25">
      <c r="D893" s="31" t="s">
        <v>1073</v>
      </c>
      <c r="F893" s="30">
        <v>10</v>
      </c>
      <c r="K893" s="33">
        <v>3.6</v>
      </c>
      <c r="L893" s="33">
        <f>L889*F893*0.01</f>
        <v>3.6</v>
      </c>
    </row>
    <row r="894" spans="4:12" ht="14.25">
      <c r="D894" s="31" t="s">
        <v>1068</v>
      </c>
      <c r="F894" s="30">
        <v>95</v>
      </c>
      <c r="K894" s="33">
        <v>0.83125</v>
      </c>
      <c r="L894" s="33">
        <f>L891*F894*0.01</f>
        <v>0.83125</v>
      </c>
    </row>
    <row r="895" spans="4:12" ht="14.25">
      <c r="D895" s="31" t="s">
        <v>1060</v>
      </c>
      <c r="K895" s="33">
        <v>36.875</v>
      </c>
      <c r="L895" s="33">
        <f>L889+L891</f>
        <v>36.875</v>
      </c>
    </row>
    <row r="896" spans="4:12" ht="14.25">
      <c r="D896" s="31" t="s">
        <v>1061</v>
      </c>
      <c r="K896" s="33">
        <v>4.43125</v>
      </c>
      <c r="L896" s="33">
        <f>L893+L894</f>
        <v>4.43125</v>
      </c>
    </row>
    <row r="897" spans="4:12" ht="14.25">
      <c r="D897" s="31" t="s">
        <v>1062</v>
      </c>
      <c r="F897" s="30">
        <v>10</v>
      </c>
      <c r="K897" s="33">
        <v>4.13063</v>
      </c>
      <c r="L897" s="33">
        <f>L889*F897*0.01+L893*F897*0.01+L891*F897*0.01+L894*F897*0.01</f>
        <v>4.130625</v>
      </c>
    </row>
    <row r="898" spans="4:12" ht="14.25">
      <c r="D898" s="31" t="s">
        <v>1063</v>
      </c>
      <c r="K898" s="33">
        <v>45.43688</v>
      </c>
      <c r="L898" s="33">
        <f>L889+L891+L896+L897</f>
        <v>45.436875</v>
      </c>
    </row>
    <row r="900" spans="1:6" ht="14.25">
      <c r="A900" s="30" t="s">
        <v>1204</v>
      </c>
      <c r="D900" s="31" t="s">
        <v>765</v>
      </c>
      <c r="E900" s="32" t="s">
        <v>722</v>
      </c>
      <c r="F900" s="30">
        <v>100</v>
      </c>
    </row>
    <row r="902" ht="14.25">
      <c r="D902" s="31" t="s">
        <v>1070</v>
      </c>
    </row>
    <row r="903" spans="6:11" ht="14.25">
      <c r="F903" s="30" t="s">
        <v>1053</v>
      </c>
      <c r="G903" s="30" t="s">
        <v>720</v>
      </c>
      <c r="H903" s="30" t="s">
        <v>1046</v>
      </c>
      <c r="I903" s="30" t="s">
        <v>1047</v>
      </c>
      <c r="J903" s="30" t="s">
        <v>1048</v>
      </c>
      <c r="K903" s="33" t="s">
        <v>1054</v>
      </c>
    </row>
    <row r="904" spans="4:12" ht="14.25">
      <c r="D904" s="31" t="s">
        <v>765</v>
      </c>
      <c r="E904" s="32" t="s">
        <v>722</v>
      </c>
      <c r="F904" s="30">
        <v>1</v>
      </c>
      <c r="G904" s="30">
        <v>34</v>
      </c>
      <c r="H904" s="30">
        <v>0</v>
      </c>
      <c r="I904" s="30">
        <v>34</v>
      </c>
      <c r="J904" s="30">
        <v>1</v>
      </c>
      <c r="K904" s="33">
        <v>34</v>
      </c>
      <c r="L904" s="33">
        <f>F904*G904*(1+H904*0.01)*J904</f>
        <v>34</v>
      </c>
    </row>
    <row r="905" ht="14.25">
      <c r="D905" s="31" t="s">
        <v>1065</v>
      </c>
    </row>
    <row r="906" spans="4:12" ht="14.25">
      <c r="D906" s="31" t="s">
        <v>1072</v>
      </c>
      <c r="E906" s="32" t="s">
        <v>1067</v>
      </c>
      <c r="F906" s="30">
        <v>0.25</v>
      </c>
      <c r="G906" s="30">
        <v>3.5</v>
      </c>
      <c r="J906" s="30">
        <v>1</v>
      </c>
      <c r="K906" s="33">
        <v>0.875</v>
      </c>
      <c r="L906" s="33">
        <f>F906*G906*J906</f>
        <v>0.875</v>
      </c>
    </row>
    <row r="907" ht="14.25">
      <c r="D907" s="31" t="s">
        <v>1058</v>
      </c>
    </row>
    <row r="908" spans="4:12" ht="14.25">
      <c r="D908" s="31" t="s">
        <v>1073</v>
      </c>
      <c r="F908" s="30">
        <v>10</v>
      </c>
      <c r="K908" s="33">
        <v>3.4</v>
      </c>
      <c r="L908" s="33">
        <f>L904*F908*0.01</f>
        <v>3.4</v>
      </c>
    </row>
    <row r="909" spans="4:12" ht="14.25">
      <c r="D909" s="31" t="s">
        <v>1068</v>
      </c>
      <c r="F909" s="30">
        <v>95</v>
      </c>
      <c r="K909" s="33">
        <v>0.83125</v>
      </c>
      <c r="L909" s="33">
        <f>L906*F909*0.01</f>
        <v>0.83125</v>
      </c>
    </row>
    <row r="910" spans="4:12" ht="14.25">
      <c r="D910" s="31" t="s">
        <v>1060</v>
      </c>
      <c r="K910" s="33">
        <v>34.875</v>
      </c>
      <c r="L910" s="33">
        <f>L904+L906</f>
        <v>34.875</v>
      </c>
    </row>
    <row r="911" spans="4:12" ht="14.25">
      <c r="D911" s="31" t="s">
        <v>1061</v>
      </c>
      <c r="K911" s="33">
        <v>4.23125</v>
      </c>
      <c r="L911" s="33">
        <f>L908+L909</f>
        <v>4.23125</v>
      </c>
    </row>
    <row r="912" spans="4:12" ht="14.25">
      <c r="D912" s="31" t="s">
        <v>1062</v>
      </c>
      <c r="F912" s="30">
        <v>10</v>
      </c>
      <c r="K912" s="33">
        <v>3.91062</v>
      </c>
      <c r="L912" s="33">
        <f>L904*F912*0.01+L908*F912*0.01+L906*F912*0.01+L909*F912*0.01</f>
        <v>3.9106249999999996</v>
      </c>
    </row>
    <row r="913" spans="4:12" ht="14.25">
      <c r="D913" s="31" t="s">
        <v>1063</v>
      </c>
      <c r="K913" s="33">
        <v>43.01687</v>
      </c>
      <c r="L913" s="33">
        <f>L904+L906+L911+L912</f>
        <v>43.016875</v>
      </c>
    </row>
    <row r="915" spans="1:6" ht="14.25">
      <c r="A915" s="30" t="s">
        <v>1205</v>
      </c>
      <c r="D915" s="31" t="s">
        <v>766</v>
      </c>
      <c r="E915" s="32" t="s">
        <v>722</v>
      </c>
      <c r="F915" s="30">
        <v>2</v>
      </c>
    </row>
    <row r="917" ht="14.25">
      <c r="D917" s="31" t="s">
        <v>1070</v>
      </c>
    </row>
    <row r="918" spans="6:11" ht="14.25">
      <c r="F918" s="30" t="s">
        <v>1053</v>
      </c>
      <c r="G918" s="30" t="s">
        <v>720</v>
      </c>
      <c r="H918" s="30" t="s">
        <v>1046</v>
      </c>
      <c r="I918" s="30" t="s">
        <v>1047</v>
      </c>
      <c r="J918" s="30" t="s">
        <v>1048</v>
      </c>
      <c r="K918" s="33" t="s">
        <v>1054</v>
      </c>
    </row>
    <row r="919" spans="4:12" ht="14.25">
      <c r="D919" s="31" t="s">
        <v>766</v>
      </c>
      <c r="E919" s="32" t="s">
        <v>722</v>
      </c>
      <c r="F919" s="30">
        <v>1</v>
      </c>
      <c r="G919" s="30">
        <v>32</v>
      </c>
      <c r="H919" s="30">
        <v>0</v>
      </c>
      <c r="I919" s="30">
        <v>32</v>
      </c>
      <c r="J919" s="30">
        <v>1</v>
      </c>
      <c r="K919" s="33">
        <v>32</v>
      </c>
      <c r="L919" s="33">
        <f>F919*G919*(1+H919*0.01)*J919</f>
        <v>32</v>
      </c>
    </row>
    <row r="920" ht="14.25">
      <c r="D920" s="31" t="s">
        <v>1065</v>
      </c>
    </row>
    <row r="921" spans="4:12" ht="14.25">
      <c r="D921" s="31" t="s">
        <v>1072</v>
      </c>
      <c r="E921" s="32" t="s">
        <v>1067</v>
      </c>
      <c r="F921" s="30">
        <v>0.25</v>
      </c>
      <c r="G921" s="30">
        <v>3.5</v>
      </c>
      <c r="J921" s="30">
        <v>1</v>
      </c>
      <c r="K921" s="33">
        <v>0.875</v>
      </c>
      <c r="L921" s="33">
        <f>F921*G921*J921</f>
        <v>0.875</v>
      </c>
    </row>
    <row r="922" ht="14.25">
      <c r="D922" s="31" t="s">
        <v>1058</v>
      </c>
    </row>
    <row r="923" spans="4:12" ht="14.25">
      <c r="D923" s="31" t="s">
        <v>1073</v>
      </c>
      <c r="F923" s="30">
        <v>10</v>
      </c>
      <c r="K923" s="33">
        <v>3.2</v>
      </c>
      <c r="L923" s="33">
        <f>L919*F923*0.01</f>
        <v>3.2</v>
      </c>
    </row>
    <row r="924" spans="4:12" ht="14.25">
      <c r="D924" s="31" t="s">
        <v>1068</v>
      </c>
      <c r="F924" s="30">
        <v>95</v>
      </c>
      <c r="K924" s="33">
        <v>0.83125</v>
      </c>
      <c r="L924" s="33">
        <f>L921*F924*0.01</f>
        <v>0.83125</v>
      </c>
    </row>
    <row r="925" spans="4:12" ht="14.25">
      <c r="D925" s="31" t="s">
        <v>1060</v>
      </c>
      <c r="K925" s="33">
        <v>32.875</v>
      </c>
      <c r="L925" s="33">
        <f>L919+L921</f>
        <v>32.875</v>
      </c>
    </row>
    <row r="926" spans="4:12" ht="14.25">
      <c r="D926" s="31" t="s">
        <v>1061</v>
      </c>
      <c r="K926" s="33">
        <v>4.03125</v>
      </c>
      <c r="L926" s="33">
        <f>L923+L924</f>
        <v>4.03125</v>
      </c>
    </row>
    <row r="927" spans="4:12" ht="14.25">
      <c r="D927" s="31" t="s">
        <v>1062</v>
      </c>
      <c r="F927" s="30">
        <v>10</v>
      </c>
      <c r="K927" s="33">
        <v>3.69062</v>
      </c>
      <c r="L927" s="33">
        <f>L919*F927*0.01+L923*F927*0.01+L921*F927*0.01+L924*F927*0.01</f>
        <v>3.690625</v>
      </c>
    </row>
    <row r="928" spans="4:12" ht="14.25">
      <c r="D928" s="31" t="s">
        <v>1063</v>
      </c>
      <c r="K928" s="33">
        <v>40.59687</v>
      </c>
      <c r="L928" s="33">
        <f>L919+L921+L926+L927</f>
        <v>40.596875</v>
      </c>
    </row>
    <row r="930" spans="1:6" ht="14.25">
      <c r="A930" s="30" t="s">
        <v>1206</v>
      </c>
      <c r="D930" s="31" t="s">
        <v>767</v>
      </c>
      <c r="E930" s="32" t="s">
        <v>722</v>
      </c>
      <c r="F930" s="30">
        <v>9</v>
      </c>
    </row>
    <row r="932" ht="14.25">
      <c r="D932" s="31" t="s">
        <v>1070</v>
      </c>
    </row>
    <row r="933" spans="6:11" ht="14.25">
      <c r="F933" s="30" t="s">
        <v>1053</v>
      </c>
      <c r="G933" s="30" t="s">
        <v>720</v>
      </c>
      <c r="H933" s="30" t="s">
        <v>1046</v>
      </c>
      <c r="I933" s="30" t="s">
        <v>1047</v>
      </c>
      <c r="J933" s="30" t="s">
        <v>1048</v>
      </c>
      <c r="K933" s="33" t="s">
        <v>1054</v>
      </c>
    </row>
    <row r="934" spans="4:12" ht="14.25">
      <c r="D934" s="31" t="s">
        <v>767</v>
      </c>
      <c r="E934" s="32" t="s">
        <v>722</v>
      </c>
      <c r="F934" s="30">
        <v>1</v>
      </c>
      <c r="G934" s="30">
        <v>30</v>
      </c>
      <c r="H934" s="30">
        <v>0</v>
      </c>
      <c r="I934" s="30">
        <v>30</v>
      </c>
      <c r="J934" s="30">
        <v>1</v>
      </c>
      <c r="K934" s="33">
        <v>30</v>
      </c>
      <c r="L934" s="33">
        <f>F934*G934*(1+H934*0.01)*J934</f>
        <v>30</v>
      </c>
    </row>
    <row r="935" ht="14.25">
      <c r="D935" s="31" t="s">
        <v>1065</v>
      </c>
    </row>
    <row r="936" spans="4:12" ht="14.25">
      <c r="D936" s="31" t="s">
        <v>1072</v>
      </c>
      <c r="E936" s="32" t="s">
        <v>1067</v>
      </c>
      <c r="F936" s="30">
        <v>0.25</v>
      </c>
      <c r="G936" s="30">
        <v>3.5</v>
      </c>
      <c r="J936" s="30">
        <v>1</v>
      </c>
      <c r="K936" s="33">
        <v>0.875</v>
      </c>
      <c r="L936" s="33">
        <f>F936*G936*J936</f>
        <v>0.875</v>
      </c>
    </row>
    <row r="937" ht="14.25">
      <c r="D937" s="31" t="s">
        <v>1058</v>
      </c>
    </row>
    <row r="938" spans="4:12" ht="14.25">
      <c r="D938" s="31" t="s">
        <v>1073</v>
      </c>
      <c r="F938" s="30">
        <v>10</v>
      </c>
      <c r="K938" s="33">
        <v>3</v>
      </c>
      <c r="L938" s="33">
        <f>L934*F938*0.01</f>
        <v>3</v>
      </c>
    </row>
    <row r="939" spans="4:12" ht="14.25">
      <c r="D939" s="31" t="s">
        <v>1068</v>
      </c>
      <c r="F939" s="30">
        <v>95</v>
      </c>
      <c r="K939" s="33">
        <v>0.83125</v>
      </c>
      <c r="L939" s="33">
        <f>L936*F939*0.01</f>
        <v>0.83125</v>
      </c>
    </row>
    <row r="940" spans="4:12" ht="14.25">
      <c r="D940" s="31" t="s">
        <v>1060</v>
      </c>
      <c r="K940" s="33">
        <v>30.875</v>
      </c>
      <c r="L940" s="33">
        <f>L934+L936</f>
        <v>30.875</v>
      </c>
    </row>
    <row r="941" spans="4:12" ht="14.25">
      <c r="D941" s="31" t="s">
        <v>1061</v>
      </c>
      <c r="K941" s="33">
        <v>3.83125</v>
      </c>
      <c r="L941" s="33">
        <f>L938+L939</f>
        <v>3.83125</v>
      </c>
    </row>
    <row r="942" spans="4:12" ht="14.25">
      <c r="D942" s="31" t="s">
        <v>1062</v>
      </c>
      <c r="F942" s="30">
        <v>10</v>
      </c>
      <c r="K942" s="33">
        <v>3.47062</v>
      </c>
      <c r="L942" s="33">
        <f>L934*F942*0.01+L938*F942*0.01+L936*F942*0.01+L939*F942*0.01</f>
        <v>3.4706249999999996</v>
      </c>
    </row>
    <row r="943" spans="4:12" ht="14.25">
      <c r="D943" s="31" t="s">
        <v>1063</v>
      </c>
      <c r="K943" s="33">
        <v>38.17687</v>
      </c>
      <c r="L943" s="33">
        <f>L934+L936+L941+L942</f>
        <v>38.176874999999995</v>
      </c>
    </row>
    <row r="945" spans="1:6" ht="14.25">
      <c r="A945" s="30" t="s">
        <v>1207</v>
      </c>
      <c r="D945" s="31" t="s">
        <v>768</v>
      </c>
      <c r="E945" s="32" t="s">
        <v>722</v>
      </c>
      <c r="F945" s="30">
        <v>15</v>
      </c>
    </row>
    <row r="947" ht="14.25">
      <c r="D947" s="31" t="s">
        <v>1070</v>
      </c>
    </row>
    <row r="948" spans="6:11" ht="14.25">
      <c r="F948" s="30" t="s">
        <v>1053</v>
      </c>
      <c r="G948" s="30" t="s">
        <v>720</v>
      </c>
      <c r="H948" s="30" t="s">
        <v>1046</v>
      </c>
      <c r="I948" s="30" t="s">
        <v>1047</v>
      </c>
      <c r="J948" s="30" t="s">
        <v>1048</v>
      </c>
      <c r="K948" s="33" t="s">
        <v>1054</v>
      </c>
    </row>
    <row r="949" spans="4:12" ht="14.25">
      <c r="D949" s="31" t="s">
        <v>768</v>
      </c>
      <c r="E949" s="32" t="s">
        <v>722</v>
      </c>
      <c r="F949" s="30">
        <v>1</v>
      </c>
      <c r="G949" s="30">
        <v>40</v>
      </c>
      <c r="H949" s="30">
        <v>0</v>
      </c>
      <c r="I949" s="30">
        <v>40</v>
      </c>
      <c r="J949" s="30">
        <v>1</v>
      </c>
      <c r="K949" s="33">
        <v>40</v>
      </c>
      <c r="L949" s="33">
        <f>F949*G949*(1+H949*0.01)*J949</f>
        <v>40</v>
      </c>
    </row>
    <row r="950" ht="14.25">
      <c r="D950" s="31" t="s">
        <v>1065</v>
      </c>
    </row>
    <row r="951" spans="4:12" ht="14.25">
      <c r="D951" s="31" t="s">
        <v>1072</v>
      </c>
      <c r="E951" s="32" t="s">
        <v>1067</v>
      </c>
      <c r="F951" s="30">
        <v>0.25</v>
      </c>
      <c r="G951" s="30">
        <v>3.5</v>
      </c>
      <c r="J951" s="30">
        <v>1</v>
      </c>
      <c r="K951" s="33">
        <v>0.875</v>
      </c>
      <c r="L951" s="33">
        <f>F951*G951*J951</f>
        <v>0.875</v>
      </c>
    </row>
    <row r="952" ht="14.25">
      <c r="D952" s="31" t="s">
        <v>1058</v>
      </c>
    </row>
    <row r="953" spans="4:12" ht="14.25">
      <c r="D953" s="31" t="s">
        <v>1073</v>
      </c>
      <c r="F953" s="30">
        <v>10</v>
      </c>
      <c r="K953" s="33">
        <v>4</v>
      </c>
      <c r="L953" s="33">
        <f>L949*F953*0.01</f>
        <v>4</v>
      </c>
    </row>
    <row r="954" spans="4:12" ht="14.25">
      <c r="D954" s="31" t="s">
        <v>1068</v>
      </c>
      <c r="F954" s="30">
        <v>95</v>
      </c>
      <c r="K954" s="33">
        <v>0.83125</v>
      </c>
      <c r="L954" s="33">
        <f>L951*F954*0.01</f>
        <v>0.83125</v>
      </c>
    </row>
    <row r="955" spans="4:12" ht="14.25">
      <c r="D955" s="31" t="s">
        <v>1060</v>
      </c>
      <c r="K955" s="33">
        <v>40.875</v>
      </c>
      <c r="L955" s="33">
        <f>L949+L951</f>
        <v>40.875</v>
      </c>
    </row>
    <row r="956" spans="4:12" ht="14.25">
      <c r="D956" s="31" t="s">
        <v>1061</v>
      </c>
      <c r="K956" s="33">
        <v>4.83125</v>
      </c>
      <c r="L956" s="33">
        <f>L953+L954</f>
        <v>4.83125</v>
      </c>
    </row>
    <row r="957" spans="4:12" ht="14.25">
      <c r="D957" s="31" t="s">
        <v>1062</v>
      </c>
      <c r="F957" s="30">
        <v>10</v>
      </c>
      <c r="K957" s="33">
        <v>4.57063</v>
      </c>
      <c r="L957" s="33">
        <f>L949*F957*0.01+L953*F957*0.01+L951*F957*0.01+L954*F957*0.01</f>
        <v>4.570625000000001</v>
      </c>
    </row>
    <row r="958" spans="4:12" ht="14.25">
      <c r="D958" s="31" t="s">
        <v>1063</v>
      </c>
      <c r="K958" s="33">
        <v>50.27687</v>
      </c>
      <c r="L958" s="33">
        <f>L949+L951+L956+L957</f>
        <v>50.276875</v>
      </c>
    </row>
    <row r="960" spans="1:6" ht="14.25">
      <c r="A960" s="30" t="s">
        <v>1208</v>
      </c>
      <c r="D960" s="31" t="s">
        <v>769</v>
      </c>
      <c r="E960" s="32" t="s">
        <v>722</v>
      </c>
      <c r="F960" s="30">
        <v>53</v>
      </c>
    </row>
    <row r="962" ht="14.25">
      <c r="D962" s="31" t="s">
        <v>1070</v>
      </c>
    </row>
    <row r="963" spans="6:11" ht="14.25">
      <c r="F963" s="30" t="s">
        <v>1053</v>
      </c>
      <c r="G963" s="30" t="s">
        <v>720</v>
      </c>
      <c r="H963" s="30" t="s">
        <v>1046</v>
      </c>
      <c r="I963" s="30" t="s">
        <v>1047</v>
      </c>
      <c r="J963" s="30" t="s">
        <v>1048</v>
      </c>
      <c r="K963" s="33" t="s">
        <v>1054</v>
      </c>
    </row>
    <row r="964" spans="4:12" ht="14.25">
      <c r="D964" s="31" t="s">
        <v>769</v>
      </c>
      <c r="E964" s="32" t="s">
        <v>722</v>
      </c>
      <c r="F964" s="30">
        <v>1</v>
      </c>
      <c r="G964" s="30">
        <v>38</v>
      </c>
      <c r="H964" s="30">
        <v>0</v>
      </c>
      <c r="I964" s="30">
        <v>38</v>
      </c>
      <c r="J964" s="30">
        <v>1</v>
      </c>
      <c r="K964" s="33">
        <v>38</v>
      </c>
      <c r="L964" s="33">
        <f>F964*G964*(1+H964*0.01)*J964</f>
        <v>38</v>
      </c>
    </row>
    <row r="965" ht="14.25">
      <c r="D965" s="31" t="s">
        <v>1065</v>
      </c>
    </row>
    <row r="966" spans="4:12" ht="14.25">
      <c r="D966" s="31" t="s">
        <v>1072</v>
      </c>
      <c r="E966" s="32" t="s">
        <v>1067</v>
      </c>
      <c r="F966" s="30">
        <v>0.25</v>
      </c>
      <c r="G966" s="30">
        <v>3.5</v>
      </c>
      <c r="J966" s="30">
        <v>1</v>
      </c>
      <c r="K966" s="33">
        <v>0.875</v>
      </c>
      <c r="L966" s="33">
        <f>F966*G966*J966</f>
        <v>0.875</v>
      </c>
    </row>
    <row r="967" ht="14.25">
      <c r="D967" s="31" t="s">
        <v>1058</v>
      </c>
    </row>
    <row r="968" spans="4:12" ht="14.25">
      <c r="D968" s="31" t="s">
        <v>1073</v>
      </c>
      <c r="F968" s="30">
        <v>10</v>
      </c>
      <c r="K968" s="33">
        <v>3.8</v>
      </c>
      <c r="L968" s="33">
        <f>L964*F968*0.01</f>
        <v>3.8000000000000003</v>
      </c>
    </row>
    <row r="969" spans="4:12" ht="14.25">
      <c r="D969" s="31" t="s">
        <v>1068</v>
      </c>
      <c r="F969" s="30">
        <v>95</v>
      </c>
      <c r="K969" s="33">
        <v>0.83125</v>
      </c>
      <c r="L969" s="33">
        <f>L966*F969*0.01</f>
        <v>0.83125</v>
      </c>
    </row>
    <row r="970" spans="4:12" ht="14.25">
      <c r="D970" s="31" t="s">
        <v>1060</v>
      </c>
      <c r="K970" s="33">
        <v>38.875</v>
      </c>
      <c r="L970" s="33">
        <f>L964+L966</f>
        <v>38.875</v>
      </c>
    </row>
    <row r="971" spans="4:12" ht="14.25">
      <c r="D971" s="31" t="s">
        <v>1061</v>
      </c>
      <c r="K971" s="33">
        <v>4.63125</v>
      </c>
      <c r="L971" s="33">
        <f>L968+L969</f>
        <v>4.6312500000000005</v>
      </c>
    </row>
    <row r="972" spans="4:12" ht="14.25">
      <c r="D972" s="31" t="s">
        <v>1062</v>
      </c>
      <c r="F972" s="30">
        <v>10</v>
      </c>
      <c r="K972" s="33">
        <v>4.35062</v>
      </c>
      <c r="L972" s="33">
        <f>L964*F972*0.01+L968*F972*0.01+L966*F972*0.01+L969*F972*0.01</f>
        <v>4.350625000000001</v>
      </c>
    </row>
    <row r="973" spans="4:12" ht="14.25">
      <c r="D973" s="31" t="s">
        <v>1063</v>
      </c>
      <c r="K973" s="33">
        <v>47.85688</v>
      </c>
      <c r="L973" s="33">
        <f>L964+L966+L971+L972</f>
        <v>47.856875</v>
      </c>
    </row>
    <row r="975" spans="1:6" ht="14.25">
      <c r="A975" s="30" t="s">
        <v>1209</v>
      </c>
      <c r="D975" s="31" t="s">
        <v>770</v>
      </c>
      <c r="E975" s="32" t="s">
        <v>722</v>
      </c>
      <c r="F975" s="30">
        <v>2</v>
      </c>
    </row>
    <row r="977" ht="14.25">
      <c r="D977" s="31" t="s">
        <v>1070</v>
      </c>
    </row>
    <row r="978" spans="6:11" ht="14.25">
      <c r="F978" s="30" t="s">
        <v>1053</v>
      </c>
      <c r="G978" s="30" t="s">
        <v>720</v>
      </c>
      <c r="H978" s="30" t="s">
        <v>1046</v>
      </c>
      <c r="I978" s="30" t="s">
        <v>1047</v>
      </c>
      <c r="J978" s="30" t="s">
        <v>1048</v>
      </c>
      <c r="K978" s="33" t="s">
        <v>1054</v>
      </c>
    </row>
    <row r="979" spans="4:12" ht="14.25">
      <c r="D979" s="31" t="s">
        <v>770</v>
      </c>
      <c r="E979" s="32" t="s">
        <v>722</v>
      </c>
      <c r="F979" s="30">
        <v>1</v>
      </c>
      <c r="G979" s="30">
        <v>36</v>
      </c>
      <c r="H979" s="30">
        <v>0</v>
      </c>
      <c r="I979" s="30">
        <v>36</v>
      </c>
      <c r="J979" s="30">
        <v>1</v>
      </c>
      <c r="K979" s="33">
        <v>36</v>
      </c>
      <c r="L979" s="33">
        <f>F979*G979*(1+H979*0.01)*J979</f>
        <v>36</v>
      </c>
    </row>
    <row r="980" ht="14.25">
      <c r="D980" s="31" t="s">
        <v>1065</v>
      </c>
    </row>
    <row r="981" spans="4:12" ht="14.25">
      <c r="D981" s="31" t="s">
        <v>1072</v>
      </c>
      <c r="E981" s="32" t="s">
        <v>1067</v>
      </c>
      <c r="F981" s="30">
        <v>0.25</v>
      </c>
      <c r="G981" s="30">
        <v>3.5</v>
      </c>
      <c r="J981" s="30">
        <v>1</v>
      </c>
      <c r="K981" s="33">
        <v>0.875</v>
      </c>
      <c r="L981" s="33">
        <f>F981*G981*J981</f>
        <v>0.875</v>
      </c>
    </row>
    <row r="982" ht="14.25">
      <c r="D982" s="31" t="s">
        <v>1058</v>
      </c>
    </row>
    <row r="983" spans="4:12" ht="14.25">
      <c r="D983" s="31" t="s">
        <v>1073</v>
      </c>
      <c r="F983" s="30">
        <v>10</v>
      </c>
      <c r="K983" s="33">
        <v>3.6</v>
      </c>
      <c r="L983" s="33">
        <f>L979*F983*0.01</f>
        <v>3.6</v>
      </c>
    </row>
    <row r="984" spans="4:12" ht="14.25">
      <c r="D984" s="31" t="s">
        <v>1068</v>
      </c>
      <c r="F984" s="30">
        <v>95</v>
      </c>
      <c r="K984" s="33">
        <v>0.83125</v>
      </c>
      <c r="L984" s="33">
        <f>L981*F984*0.01</f>
        <v>0.83125</v>
      </c>
    </row>
    <row r="985" spans="4:12" ht="14.25">
      <c r="D985" s="31" t="s">
        <v>1060</v>
      </c>
      <c r="K985" s="33">
        <v>36.875</v>
      </c>
      <c r="L985" s="33">
        <f>L979+L981</f>
        <v>36.875</v>
      </c>
    </row>
    <row r="986" spans="4:12" ht="14.25">
      <c r="D986" s="31" t="s">
        <v>1061</v>
      </c>
      <c r="K986" s="33">
        <v>4.43125</v>
      </c>
      <c r="L986" s="33">
        <f>L983+L984</f>
        <v>4.43125</v>
      </c>
    </row>
    <row r="987" spans="4:12" ht="14.25">
      <c r="D987" s="31" t="s">
        <v>1062</v>
      </c>
      <c r="F987" s="30">
        <v>10</v>
      </c>
      <c r="K987" s="33">
        <v>4.13063</v>
      </c>
      <c r="L987" s="33">
        <f>L979*F987*0.01+L983*F987*0.01+L981*F987*0.01+L984*F987*0.01</f>
        <v>4.130625</v>
      </c>
    </row>
    <row r="988" spans="4:12" ht="14.25">
      <c r="D988" s="31" t="s">
        <v>1063</v>
      </c>
      <c r="K988" s="33">
        <v>45.43688</v>
      </c>
      <c r="L988" s="33">
        <f>L979+L981+L986+L987</f>
        <v>45.436875</v>
      </c>
    </row>
    <row r="990" spans="1:6" ht="14.25">
      <c r="A990" s="30" t="s">
        <v>1210</v>
      </c>
      <c r="D990" s="31" t="s">
        <v>771</v>
      </c>
      <c r="E990" s="32" t="s">
        <v>722</v>
      </c>
      <c r="F990" s="30">
        <v>7</v>
      </c>
    </row>
    <row r="992" ht="14.25">
      <c r="D992" s="31" t="s">
        <v>1070</v>
      </c>
    </row>
    <row r="993" spans="6:11" ht="14.25">
      <c r="F993" s="30" t="s">
        <v>1053</v>
      </c>
      <c r="G993" s="30" t="s">
        <v>720</v>
      </c>
      <c r="H993" s="30" t="s">
        <v>1046</v>
      </c>
      <c r="I993" s="30" t="s">
        <v>1047</v>
      </c>
      <c r="J993" s="30" t="s">
        <v>1048</v>
      </c>
      <c r="K993" s="33" t="s">
        <v>1054</v>
      </c>
    </row>
    <row r="994" spans="4:12" ht="14.25">
      <c r="D994" s="31" t="s">
        <v>771</v>
      </c>
      <c r="E994" s="32" t="s">
        <v>722</v>
      </c>
      <c r="F994" s="30">
        <v>1</v>
      </c>
      <c r="G994" s="30">
        <v>34</v>
      </c>
      <c r="H994" s="30">
        <v>0</v>
      </c>
      <c r="I994" s="30">
        <v>34</v>
      </c>
      <c r="J994" s="30">
        <v>1</v>
      </c>
      <c r="K994" s="33">
        <v>34</v>
      </c>
      <c r="L994" s="33">
        <f>F994*G994*(1+H994*0.01)*J994</f>
        <v>34</v>
      </c>
    </row>
    <row r="995" ht="14.25">
      <c r="D995" s="31" t="s">
        <v>1065</v>
      </c>
    </row>
    <row r="996" spans="4:12" ht="14.25">
      <c r="D996" s="31" t="s">
        <v>1072</v>
      </c>
      <c r="E996" s="32" t="s">
        <v>1067</v>
      </c>
      <c r="F996" s="30">
        <v>0.25</v>
      </c>
      <c r="G996" s="30">
        <v>3.5</v>
      </c>
      <c r="J996" s="30">
        <v>1</v>
      </c>
      <c r="K996" s="33">
        <v>0.875</v>
      </c>
      <c r="L996" s="33">
        <f>F996*G996*J996</f>
        <v>0.875</v>
      </c>
    </row>
    <row r="997" ht="14.25">
      <c r="D997" s="31" t="s">
        <v>1058</v>
      </c>
    </row>
    <row r="998" spans="4:12" ht="14.25">
      <c r="D998" s="31" t="s">
        <v>1073</v>
      </c>
      <c r="F998" s="30">
        <v>10</v>
      </c>
      <c r="K998" s="33">
        <v>3.4</v>
      </c>
      <c r="L998" s="33">
        <f>L994*F998*0.01</f>
        <v>3.4</v>
      </c>
    </row>
    <row r="999" spans="4:12" ht="14.25">
      <c r="D999" s="31" t="s">
        <v>1068</v>
      </c>
      <c r="F999" s="30">
        <v>95</v>
      </c>
      <c r="K999" s="33">
        <v>0.83125</v>
      </c>
      <c r="L999" s="33">
        <f>L996*F999*0.01</f>
        <v>0.83125</v>
      </c>
    </row>
    <row r="1000" spans="4:12" ht="14.25">
      <c r="D1000" s="31" t="s">
        <v>1060</v>
      </c>
      <c r="K1000" s="33">
        <v>34.875</v>
      </c>
      <c r="L1000" s="33">
        <f>L994+L996</f>
        <v>34.875</v>
      </c>
    </row>
    <row r="1001" spans="4:12" ht="14.25">
      <c r="D1001" s="31" t="s">
        <v>1061</v>
      </c>
      <c r="K1001" s="33">
        <v>4.23125</v>
      </c>
      <c r="L1001" s="33">
        <f>L998+L999</f>
        <v>4.23125</v>
      </c>
    </row>
    <row r="1002" spans="4:12" ht="14.25">
      <c r="D1002" s="31" t="s">
        <v>1062</v>
      </c>
      <c r="F1002" s="30">
        <v>10</v>
      </c>
      <c r="K1002" s="33">
        <v>3.91062</v>
      </c>
      <c r="L1002" s="33">
        <f>L994*F1002*0.01+L998*F1002*0.01+L996*F1002*0.01+L999*F1002*0.01</f>
        <v>3.9106249999999996</v>
      </c>
    </row>
    <row r="1003" spans="4:12" ht="14.25">
      <c r="D1003" s="31" t="s">
        <v>1063</v>
      </c>
      <c r="K1003" s="33">
        <v>43.01687</v>
      </c>
      <c r="L1003" s="33">
        <f>L994+L996+L1001+L1002</f>
        <v>43.016875</v>
      </c>
    </row>
    <row r="1005" spans="1:6" ht="14.25">
      <c r="A1005" s="30" t="s">
        <v>1211</v>
      </c>
      <c r="D1005" s="31" t="s">
        <v>772</v>
      </c>
      <c r="E1005" s="32" t="s">
        <v>722</v>
      </c>
      <c r="F1005" s="30">
        <v>7</v>
      </c>
    </row>
    <row r="1007" ht="14.25">
      <c r="D1007" s="31" t="s">
        <v>1070</v>
      </c>
    </row>
    <row r="1008" spans="6:11" ht="14.25">
      <c r="F1008" s="30" t="s">
        <v>1053</v>
      </c>
      <c r="G1008" s="30" t="s">
        <v>720</v>
      </c>
      <c r="H1008" s="30" t="s">
        <v>1046</v>
      </c>
      <c r="I1008" s="30" t="s">
        <v>1047</v>
      </c>
      <c r="J1008" s="30" t="s">
        <v>1048</v>
      </c>
      <c r="K1008" s="33" t="s">
        <v>1054</v>
      </c>
    </row>
    <row r="1009" spans="4:12" ht="14.25">
      <c r="D1009" s="31" t="s">
        <v>772</v>
      </c>
      <c r="E1009" s="32" t="s">
        <v>722</v>
      </c>
      <c r="F1009" s="30">
        <v>1</v>
      </c>
      <c r="G1009" s="30">
        <v>46</v>
      </c>
      <c r="H1009" s="30">
        <v>0</v>
      </c>
      <c r="I1009" s="30">
        <v>46</v>
      </c>
      <c r="J1009" s="30">
        <v>1</v>
      </c>
      <c r="K1009" s="33">
        <v>46</v>
      </c>
      <c r="L1009" s="33">
        <f>F1009*G1009*(1+H1009*0.01)*J1009</f>
        <v>46</v>
      </c>
    </row>
    <row r="1010" ht="14.25">
      <c r="D1010" s="31" t="s">
        <v>1065</v>
      </c>
    </row>
    <row r="1011" spans="4:12" ht="14.25">
      <c r="D1011" s="31" t="s">
        <v>1072</v>
      </c>
      <c r="E1011" s="32" t="s">
        <v>1067</v>
      </c>
      <c r="F1011" s="30">
        <v>0.25</v>
      </c>
      <c r="G1011" s="30">
        <v>3.5</v>
      </c>
      <c r="J1011" s="30">
        <v>1</v>
      </c>
      <c r="K1011" s="33">
        <v>0.875</v>
      </c>
      <c r="L1011" s="33">
        <f>F1011*G1011*J1011</f>
        <v>0.875</v>
      </c>
    </row>
    <row r="1012" ht="14.25">
      <c r="D1012" s="31" t="s">
        <v>1058</v>
      </c>
    </row>
    <row r="1013" spans="4:12" ht="14.25">
      <c r="D1013" s="31" t="s">
        <v>1073</v>
      </c>
      <c r="F1013" s="30">
        <v>10</v>
      </c>
      <c r="K1013" s="33">
        <v>4.6</v>
      </c>
      <c r="L1013" s="33">
        <f>L1009*F1013*0.01</f>
        <v>4.6000000000000005</v>
      </c>
    </row>
    <row r="1014" spans="4:12" ht="14.25">
      <c r="D1014" s="31" t="s">
        <v>1068</v>
      </c>
      <c r="F1014" s="30">
        <v>95</v>
      </c>
      <c r="K1014" s="33">
        <v>0.83125</v>
      </c>
      <c r="L1014" s="33">
        <f>L1011*F1014*0.01</f>
        <v>0.83125</v>
      </c>
    </row>
    <row r="1015" spans="4:12" ht="14.25">
      <c r="D1015" s="31" t="s">
        <v>1060</v>
      </c>
      <c r="K1015" s="33">
        <v>46.875</v>
      </c>
      <c r="L1015" s="33">
        <f>L1009+L1011</f>
        <v>46.875</v>
      </c>
    </row>
    <row r="1016" spans="4:12" ht="14.25">
      <c r="D1016" s="31" t="s">
        <v>1061</v>
      </c>
      <c r="K1016" s="33">
        <v>5.43125</v>
      </c>
      <c r="L1016" s="33">
        <f>L1013+L1014</f>
        <v>5.43125</v>
      </c>
    </row>
    <row r="1017" spans="4:12" ht="14.25">
      <c r="D1017" s="31" t="s">
        <v>1062</v>
      </c>
      <c r="F1017" s="30">
        <v>10</v>
      </c>
      <c r="K1017" s="33">
        <v>5.23062</v>
      </c>
      <c r="L1017" s="33">
        <f>L1009*F1017*0.01+L1013*F1017*0.01+L1011*F1017*0.01+L1014*F1017*0.01</f>
        <v>5.230625000000001</v>
      </c>
    </row>
    <row r="1018" spans="4:12" ht="14.25">
      <c r="D1018" s="31" t="s">
        <v>1063</v>
      </c>
      <c r="K1018" s="33">
        <v>57.53687</v>
      </c>
      <c r="L1018" s="33">
        <f>L1009+L1011+L1016+L1017</f>
        <v>57.536875</v>
      </c>
    </row>
    <row r="1020" spans="1:6" ht="14.25">
      <c r="A1020" s="30" t="s">
        <v>1212</v>
      </c>
      <c r="D1020" s="31" t="s">
        <v>773</v>
      </c>
      <c r="E1020" s="32" t="s">
        <v>722</v>
      </c>
      <c r="F1020" s="30">
        <v>21</v>
      </c>
    </row>
    <row r="1022" ht="14.25">
      <c r="D1022" s="31" t="s">
        <v>1070</v>
      </c>
    </row>
    <row r="1023" spans="6:11" ht="14.25">
      <c r="F1023" s="30" t="s">
        <v>1053</v>
      </c>
      <c r="G1023" s="30" t="s">
        <v>720</v>
      </c>
      <c r="H1023" s="30" t="s">
        <v>1046</v>
      </c>
      <c r="I1023" s="30" t="s">
        <v>1047</v>
      </c>
      <c r="J1023" s="30" t="s">
        <v>1048</v>
      </c>
      <c r="K1023" s="33" t="s">
        <v>1054</v>
      </c>
    </row>
    <row r="1024" spans="4:12" ht="14.25">
      <c r="D1024" s="31" t="s">
        <v>773</v>
      </c>
      <c r="E1024" s="32" t="s">
        <v>722</v>
      </c>
      <c r="F1024" s="30">
        <v>1</v>
      </c>
      <c r="G1024" s="30">
        <v>42</v>
      </c>
      <c r="H1024" s="30">
        <v>0</v>
      </c>
      <c r="I1024" s="30">
        <v>42</v>
      </c>
      <c r="J1024" s="30">
        <v>1</v>
      </c>
      <c r="K1024" s="33">
        <v>42</v>
      </c>
      <c r="L1024" s="33">
        <f>F1024*G1024*(1+H1024*0.01)*J1024</f>
        <v>42</v>
      </c>
    </row>
    <row r="1025" ht="14.25">
      <c r="D1025" s="31" t="s">
        <v>1065</v>
      </c>
    </row>
    <row r="1026" spans="4:12" ht="14.25">
      <c r="D1026" s="31" t="s">
        <v>1072</v>
      </c>
      <c r="E1026" s="32" t="s">
        <v>1067</v>
      </c>
      <c r="F1026" s="30">
        <v>0.25</v>
      </c>
      <c r="G1026" s="30">
        <v>3.5</v>
      </c>
      <c r="J1026" s="30">
        <v>1</v>
      </c>
      <c r="K1026" s="33">
        <v>0.875</v>
      </c>
      <c r="L1026" s="33">
        <f>F1026*G1026*J1026</f>
        <v>0.875</v>
      </c>
    </row>
    <row r="1027" ht="14.25">
      <c r="D1027" s="31" t="s">
        <v>1058</v>
      </c>
    </row>
    <row r="1028" spans="4:12" ht="14.25">
      <c r="D1028" s="31" t="s">
        <v>1073</v>
      </c>
      <c r="F1028" s="30">
        <v>10</v>
      </c>
      <c r="K1028" s="33">
        <v>4.2</v>
      </c>
      <c r="L1028" s="33">
        <f>L1024*F1028*0.01</f>
        <v>4.2</v>
      </c>
    </row>
    <row r="1029" spans="4:12" ht="14.25">
      <c r="D1029" s="31" t="s">
        <v>1068</v>
      </c>
      <c r="F1029" s="30">
        <v>95</v>
      </c>
      <c r="K1029" s="33">
        <v>0.83125</v>
      </c>
      <c r="L1029" s="33">
        <f>L1026*F1029*0.01</f>
        <v>0.83125</v>
      </c>
    </row>
    <row r="1030" spans="4:12" ht="14.25">
      <c r="D1030" s="31" t="s">
        <v>1060</v>
      </c>
      <c r="K1030" s="33">
        <v>42.875</v>
      </c>
      <c r="L1030" s="33">
        <f>L1024+L1026</f>
        <v>42.875</v>
      </c>
    </row>
    <row r="1031" spans="4:12" ht="14.25">
      <c r="D1031" s="31" t="s">
        <v>1061</v>
      </c>
      <c r="K1031" s="33">
        <v>5.03125</v>
      </c>
      <c r="L1031" s="33">
        <f>L1028+L1029</f>
        <v>5.03125</v>
      </c>
    </row>
    <row r="1032" spans="4:12" ht="14.25">
      <c r="D1032" s="31" t="s">
        <v>1062</v>
      </c>
      <c r="F1032" s="30">
        <v>10</v>
      </c>
      <c r="K1032" s="33">
        <v>4.79063</v>
      </c>
      <c r="L1032" s="33">
        <f>L1024*F1032*0.01+L1028*F1032*0.01+L1026*F1032*0.01+L1029*F1032*0.01</f>
        <v>4.790625</v>
      </c>
    </row>
    <row r="1033" spans="4:12" ht="14.25">
      <c r="D1033" s="31" t="s">
        <v>1063</v>
      </c>
      <c r="K1033" s="33">
        <v>52.69687</v>
      </c>
      <c r="L1033" s="33">
        <f>L1024+L1026+L1031+L1032</f>
        <v>52.696875</v>
      </c>
    </row>
    <row r="1035" spans="1:6" ht="14.25">
      <c r="A1035" s="30" t="s">
        <v>1213</v>
      </c>
      <c r="D1035" s="31" t="s">
        <v>774</v>
      </c>
      <c r="E1035" s="32" t="s">
        <v>722</v>
      </c>
      <c r="F1035" s="30">
        <v>1</v>
      </c>
    </row>
    <row r="1037" ht="14.25">
      <c r="D1037" s="31" t="s">
        <v>1070</v>
      </c>
    </row>
    <row r="1038" spans="6:11" ht="14.25">
      <c r="F1038" s="30" t="s">
        <v>1053</v>
      </c>
      <c r="G1038" s="30" t="s">
        <v>720</v>
      </c>
      <c r="H1038" s="30" t="s">
        <v>1046</v>
      </c>
      <c r="I1038" s="30" t="s">
        <v>1047</v>
      </c>
      <c r="J1038" s="30" t="s">
        <v>1048</v>
      </c>
      <c r="K1038" s="33" t="s">
        <v>1054</v>
      </c>
    </row>
    <row r="1039" spans="4:12" ht="14.25">
      <c r="D1039" s="31" t="s">
        <v>774</v>
      </c>
      <c r="E1039" s="32" t="s">
        <v>722</v>
      </c>
      <c r="F1039" s="30">
        <v>1</v>
      </c>
      <c r="G1039" s="30">
        <v>40</v>
      </c>
      <c r="H1039" s="30">
        <v>0</v>
      </c>
      <c r="I1039" s="30">
        <v>40</v>
      </c>
      <c r="J1039" s="30">
        <v>1</v>
      </c>
      <c r="K1039" s="33">
        <v>40</v>
      </c>
      <c r="L1039" s="33">
        <f>F1039*G1039*(1+H1039*0.01)*J1039</f>
        <v>40</v>
      </c>
    </row>
    <row r="1040" ht="14.25">
      <c r="D1040" s="31" t="s">
        <v>1065</v>
      </c>
    </row>
    <row r="1041" spans="4:12" ht="14.25">
      <c r="D1041" s="31" t="s">
        <v>1072</v>
      </c>
      <c r="E1041" s="32" t="s">
        <v>1067</v>
      </c>
      <c r="F1041" s="30">
        <v>0.25</v>
      </c>
      <c r="G1041" s="30">
        <v>3.5</v>
      </c>
      <c r="J1041" s="30">
        <v>1</v>
      </c>
      <c r="K1041" s="33">
        <v>0.875</v>
      </c>
      <c r="L1041" s="33">
        <f>F1041*G1041*J1041</f>
        <v>0.875</v>
      </c>
    </row>
    <row r="1042" ht="14.25">
      <c r="D1042" s="31" t="s">
        <v>1058</v>
      </c>
    </row>
    <row r="1043" spans="4:12" ht="14.25">
      <c r="D1043" s="31" t="s">
        <v>1073</v>
      </c>
      <c r="F1043" s="30">
        <v>10</v>
      </c>
      <c r="K1043" s="33">
        <v>4</v>
      </c>
      <c r="L1043" s="33">
        <f>L1039*F1043*0.01</f>
        <v>4</v>
      </c>
    </row>
    <row r="1044" spans="4:12" ht="14.25">
      <c r="D1044" s="31" t="s">
        <v>1068</v>
      </c>
      <c r="F1044" s="30">
        <v>95</v>
      </c>
      <c r="K1044" s="33">
        <v>0.83125</v>
      </c>
      <c r="L1044" s="33">
        <f>L1041*F1044*0.01</f>
        <v>0.83125</v>
      </c>
    </row>
    <row r="1045" spans="4:12" ht="14.25">
      <c r="D1045" s="31" t="s">
        <v>1060</v>
      </c>
      <c r="K1045" s="33">
        <v>40.875</v>
      </c>
      <c r="L1045" s="33">
        <f>L1039+L1041</f>
        <v>40.875</v>
      </c>
    </row>
    <row r="1046" spans="4:12" ht="14.25">
      <c r="D1046" s="31" t="s">
        <v>1061</v>
      </c>
      <c r="K1046" s="33">
        <v>4.83125</v>
      </c>
      <c r="L1046" s="33">
        <f>L1043+L1044</f>
        <v>4.83125</v>
      </c>
    </row>
    <row r="1047" spans="4:12" ht="14.25">
      <c r="D1047" s="31" t="s">
        <v>1062</v>
      </c>
      <c r="F1047" s="30">
        <v>10</v>
      </c>
      <c r="K1047" s="33">
        <v>4.57063</v>
      </c>
      <c r="L1047" s="33">
        <f>L1039*F1047*0.01+L1043*F1047*0.01+L1041*F1047*0.01+L1044*F1047*0.01</f>
        <v>4.570625000000001</v>
      </c>
    </row>
    <row r="1048" spans="4:12" ht="14.25">
      <c r="D1048" s="31" t="s">
        <v>1063</v>
      </c>
      <c r="K1048" s="33">
        <v>50.27687</v>
      </c>
      <c r="L1048" s="33">
        <f>L1039+L1041+L1046+L1047</f>
        <v>50.276875</v>
      </c>
    </row>
    <row r="1050" spans="1:6" ht="14.25">
      <c r="A1050" s="30" t="s">
        <v>1214</v>
      </c>
      <c r="D1050" s="31" t="s">
        <v>775</v>
      </c>
      <c r="E1050" s="32" t="s">
        <v>722</v>
      </c>
      <c r="F1050" s="30">
        <v>1</v>
      </c>
    </row>
    <row r="1052" ht="14.25">
      <c r="D1052" s="31" t="s">
        <v>1070</v>
      </c>
    </row>
    <row r="1053" spans="6:11" ht="14.25">
      <c r="F1053" s="30" t="s">
        <v>1053</v>
      </c>
      <c r="G1053" s="30" t="s">
        <v>720</v>
      </c>
      <c r="H1053" s="30" t="s">
        <v>1046</v>
      </c>
      <c r="I1053" s="30" t="s">
        <v>1047</v>
      </c>
      <c r="J1053" s="30" t="s">
        <v>1048</v>
      </c>
      <c r="K1053" s="33" t="s">
        <v>1054</v>
      </c>
    </row>
    <row r="1054" spans="4:12" ht="14.25">
      <c r="D1054" s="31" t="s">
        <v>775</v>
      </c>
      <c r="E1054" s="32" t="s">
        <v>722</v>
      </c>
      <c r="F1054" s="30">
        <v>1</v>
      </c>
      <c r="G1054" s="30">
        <v>50</v>
      </c>
      <c r="H1054" s="30">
        <v>0</v>
      </c>
      <c r="I1054" s="30">
        <v>50</v>
      </c>
      <c r="J1054" s="30">
        <v>1</v>
      </c>
      <c r="K1054" s="33">
        <v>50</v>
      </c>
      <c r="L1054" s="33">
        <f>F1054*G1054*(1+H1054*0.01)*J1054</f>
        <v>50</v>
      </c>
    </row>
    <row r="1055" ht="14.25">
      <c r="D1055" s="31" t="s">
        <v>1065</v>
      </c>
    </row>
    <row r="1056" spans="4:12" ht="14.25">
      <c r="D1056" s="31" t="s">
        <v>1072</v>
      </c>
      <c r="E1056" s="32" t="s">
        <v>1067</v>
      </c>
      <c r="F1056" s="30">
        <v>0.25</v>
      </c>
      <c r="G1056" s="30">
        <v>3.5</v>
      </c>
      <c r="J1056" s="30">
        <v>1</v>
      </c>
      <c r="K1056" s="33">
        <v>0.875</v>
      </c>
      <c r="L1056" s="33">
        <f>F1056*G1056*J1056</f>
        <v>0.875</v>
      </c>
    </row>
    <row r="1057" ht="14.25">
      <c r="D1057" s="31" t="s">
        <v>1058</v>
      </c>
    </row>
    <row r="1058" spans="4:12" ht="14.25">
      <c r="D1058" s="31" t="s">
        <v>1073</v>
      </c>
      <c r="F1058" s="30">
        <v>10</v>
      </c>
      <c r="K1058" s="33">
        <v>5</v>
      </c>
      <c r="L1058" s="33">
        <f>L1054*F1058*0.01</f>
        <v>5</v>
      </c>
    </row>
    <row r="1059" spans="4:12" ht="14.25">
      <c r="D1059" s="31" t="s">
        <v>1068</v>
      </c>
      <c r="F1059" s="30">
        <v>95</v>
      </c>
      <c r="K1059" s="33">
        <v>0.83125</v>
      </c>
      <c r="L1059" s="33">
        <f>L1056*F1059*0.01</f>
        <v>0.83125</v>
      </c>
    </row>
    <row r="1060" spans="4:12" ht="14.25">
      <c r="D1060" s="31" t="s">
        <v>1060</v>
      </c>
      <c r="K1060" s="33">
        <v>50.875</v>
      </c>
      <c r="L1060" s="33">
        <f>L1054+L1056</f>
        <v>50.875</v>
      </c>
    </row>
    <row r="1061" spans="4:12" ht="14.25">
      <c r="D1061" s="31" t="s">
        <v>1061</v>
      </c>
      <c r="K1061" s="33">
        <v>5.83125</v>
      </c>
      <c r="L1061" s="33">
        <f>L1058+L1059</f>
        <v>5.83125</v>
      </c>
    </row>
    <row r="1062" spans="4:12" ht="14.25">
      <c r="D1062" s="31" t="s">
        <v>1062</v>
      </c>
      <c r="F1062" s="30">
        <v>10</v>
      </c>
      <c r="K1062" s="33">
        <v>5.67063</v>
      </c>
      <c r="L1062" s="33">
        <f>L1054*F1062*0.01+L1058*F1062*0.01+L1056*F1062*0.01+L1059*F1062*0.01</f>
        <v>5.670625</v>
      </c>
    </row>
    <row r="1063" spans="4:12" ht="14.25">
      <c r="D1063" s="31" t="s">
        <v>1063</v>
      </c>
      <c r="K1063" s="33">
        <v>62.37687</v>
      </c>
      <c r="L1063" s="33">
        <f>L1054+L1056+L1061+L1062</f>
        <v>62.376875</v>
      </c>
    </row>
    <row r="1065" spans="1:6" ht="14.25">
      <c r="A1065" s="30" t="s">
        <v>1215</v>
      </c>
      <c r="D1065" s="31" t="s">
        <v>776</v>
      </c>
      <c r="E1065" s="32" t="s">
        <v>722</v>
      </c>
      <c r="F1065" s="30">
        <v>10</v>
      </c>
    </row>
    <row r="1067" ht="14.25">
      <c r="D1067" s="31" t="s">
        <v>1070</v>
      </c>
    </row>
    <row r="1068" spans="6:11" ht="14.25">
      <c r="F1068" s="30" t="s">
        <v>1053</v>
      </c>
      <c r="G1068" s="30" t="s">
        <v>720</v>
      </c>
      <c r="H1068" s="30" t="s">
        <v>1046</v>
      </c>
      <c r="I1068" s="30" t="s">
        <v>1047</v>
      </c>
      <c r="J1068" s="30" t="s">
        <v>1048</v>
      </c>
      <c r="K1068" s="33" t="s">
        <v>1054</v>
      </c>
    </row>
    <row r="1069" spans="4:12" ht="14.25">
      <c r="D1069" s="31" t="s">
        <v>776</v>
      </c>
      <c r="E1069" s="32" t="s">
        <v>722</v>
      </c>
      <c r="F1069" s="30">
        <v>1</v>
      </c>
      <c r="G1069" s="30">
        <v>48</v>
      </c>
      <c r="H1069" s="30">
        <v>0</v>
      </c>
      <c r="I1069" s="30">
        <v>48</v>
      </c>
      <c r="J1069" s="30">
        <v>1</v>
      </c>
      <c r="K1069" s="33">
        <v>48</v>
      </c>
      <c r="L1069" s="33">
        <f>F1069*G1069*(1+H1069*0.01)*J1069</f>
        <v>48</v>
      </c>
    </row>
    <row r="1070" ht="14.25">
      <c r="D1070" s="31" t="s">
        <v>1065</v>
      </c>
    </row>
    <row r="1071" spans="4:12" ht="14.25">
      <c r="D1071" s="31" t="s">
        <v>1072</v>
      </c>
      <c r="E1071" s="32" t="s">
        <v>1067</v>
      </c>
      <c r="F1071" s="30">
        <v>0.25</v>
      </c>
      <c r="G1071" s="30">
        <v>3.5</v>
      </c>
      <c r="J1071" s="30">
        <v>1</v>
      </c>
      <c r="K1071" s="33">
        <v>0.875</v>
      </c>
      <c r="L1071" s="33">
        <f>F1071*G1071*J1071</f>
        <v>0.875</v>
      </c>
    </row>
    <row r="1072" ht="14.25">
      <c r="D1072" s="31" t="s">
        <v>1058</v>
      </c>
    </row>
    <row r="1073" spans="4:12" ht="14.25">
      <c r="D1073" s="31" t="s">
        <v>1073</v>
      </c>
      <c r="F1073" s="30">
        <v>10</v>
      </c>
      <c r="K1073" s="33">
        <v>4.8</v>
      </c>
      <c r="L1073" s="33">
        <f>L1069*F1073*0.01</f>
        <v>4.8</v>
      </c>
    </row>
    <row r="1074" spans="4:12" ht="14.25">
      <c r="D1074" s="31" t="s">
        <v>1068</v>
      </c>
      <c r="F1074" s="30">
        <v>95</v>
      </c>
      <c r="K1074" s="33">
        <v>0.83125</v>
      </c>
      <c r="L1074" s="33">
        <f>L1071*F1074*0.01</f>
        <v>0.83125</v>
      </c>
    </row>
    <row r="1075" spans="4:12" ht="14.25">
      <c r="D1075" s="31" t="s">
        <v>1060</v>
      </c>
      <c r="K1075" s="33">
        <v>48.875</v>
      </c>
      <c r="L1075" s="33">
        <f>L1069+L1071</f>
        <v>48.875</v>
      </c>
    </row>
    <row r="1076" spans="4:12" ht="14.25">
      <c r="D1076" s="31" t="s">
        <v>1061</v>
      </c>
      <c r="K1076" s="33">
        <v>5.63125</v>
      </c>
      <c r="L1076" s="33">
        <f>L1073+L1074</f>
        <v>5.63125</v>
      </c>
    </row>
    <row r="1077" spans="4:12" ht="14.25">
      <c r="D1077" s="31" t="s">
        <v>1062</v>
      </c>
      <c r="F1077" s="30">
        <v>10</v>
      </c>
      <c r="K1077" s="33">
        <v>5.45062</v>
      </c>
      <c r="L1077" s="33">
        <f>L1069*F1077*0.01+L1073*F1077*0.01+L1071*F1077*0.01+L1074*F1077*0.01</f>
        <v>5.450625</v>
      </c>
    </row>
    <row r="1078" spans="4:12" ht="14.25">
      <c r="D1078" s="31" t="s">
        <v>1063</v>
      </c>
      <c r="K1078" s="33">
        <v>59.95688</v>
      </c>
      <c r="L1078" s="33">
        <f>L1069+L1071+L1076+L1077</f>
        <v>59.956875000000004</v>
      </c>
    </row>
    <row r="1080" spans="1:6" ht="14.25">
      <c r="A1080" s="30" t="s">
        <v>1216</v>
      </c>
      <c r="D1080" s="31" t="s">
        <v>777</v>
      </c>
      <c r="E1080" s="32" t="s">
        <v>722</v>
      </c>
      <c r="F1080" s="30">
        <v>1</v>
      </c>
    </row>
    <row r="1082" ht="14.25">
      <c r="D1082" s="31" t="s">
        <v>1070</v>
      </c>
    </row>
    <row r="1083" spans="6:11" ht="14.25">
      <c r="F1083" s="30" t="s">
        <v>1053</v>
      </c>
      <c r="G1083" s="30" t="s">
        <v>720</v>
      </c>
      <c r="H1083" s="30" t="s">
        <v>1046</v>
      </c>
      <c r="I1083" s="30" t="s">
        <v>1047</v>
      </c>
      <c r="J1083" s="30" t="s">
        <v>1048</v>
      </c>
      <c r="K1083" s="33" t="s">
        <v>1054</v>
      </c>
    </row>
    <row r="1084" spans="4:12" ht="14.25">
      <c r="D1084" s="31" t="s">
        <v>777</v>
      </c>
      <c r="E1084" s="32" t="s">
        <v>722</v>
      </c>
      <c r="F1084" s="30">
        <v>1</v>
      </c>
      <c r="G1084" s="30">
        <v>46</v>
      </c>
      <c r="H1084" s="30">
        <v>0</v>
      </c>
      <c r="I1084" s="30">
        <v>46</v>
      </c>
      <c r="J1084" s="30">
        <v>1</v>
      </c>
      <c r="K1084" s="33">
        <v>46</v>
      </c>
      <c r="L1084" s="33">
        <f>F1084*G1084*(1+H1084*0.01)*J1084</f>
        <v>46</v>
      </c>
    </row>
    <row r="1085" ht="14.25">
      <c r="D1085" s="31" t="s">
        <v>1065</v>
      </c>
    </row>
    <row r="1086" spans="4:12" ht="14.25">
      <c r="D1086" s="31" t="s">
        <v>1072</v>
      </c>
      <c r="E1086" s="32" t="s">
        <v>1067</v>
      </c>
      <c r="F1086" s="30">
        <v>0.25</v>
      </c>
      <c r="G1086" s="30">
        <v>3.5</v>
      </c>
      <c r="J1086" s="30">
        <v>1</v>
      </c>
      <c r="K1086" s="33">
        <v>0.875</v>
      </c>
      <c r="L1086" s="33">
        <f>F1086*G1086*J1086</f>
        <v>0.875</v>
      </c>
    </row>
    <row r="1087" ht="14.25">
      <c r="D1087" s="31" t="s">
        <v>1058</v>
      </c>
    </row>
    <row r="1088" spans="4:12" ht="14.25">
      <c r="D1088" s="31" t="s">
        <v>1073</v>
      </c>
      <c r="F1088" s="30">
        <v>10</v>
      </c>
      <c r="K1088" s="33">
        <v>4.6</v>
      </c>
      <c r="L1088" s="33">
        <f>L1084*F1088*0.01</f>
        <v>4.6000000000000005</v>
      </c>
    </row>
    <row r="1089" spans="4:12" ht="14.25">
      <c r="D1089" s="31" t="s">
        <v>1068</v>
      </c>
      <c r="F1089" s="30">
        <v>95</v>
      </c>
      <c r="K1089" s="33">
        <v>0.83125</v>
      </c>
      <c r="L1089" s="33">
        <f>L1086*F1089*0.01</f>
        <v>0.83125</v>
      </c>
    </row>
    <row r="1090" spans="4:12" ht="14.25">
      <c r="D1090" s="31" t="s">
        <v>1060</v>
      </c>
      <c r="K1090" s="33">
        <v>46.875</v>
      </c>
      <c r="L1090" s="33">
        <f>L1084+L1086</f>
        <v>46.875</v>
      </c>
    </row>
    <row r="1091" spans="4:12" ht="14.25">
      <c r="D1091" s="31" t="s">
        <v>1061</v>
      </c>
      <c r="K1091" s="33">
        <v>5.43125</v>
      </c>
      <c r="L1091" s="33">
        <f>L1088+L1089</f>
        <v>5.43125</v>
      </c>
    </row>
    <row r="1092" spans="4:12" ht="14.25">
      <c r="D1092" s="31" t="s">
        <v>1062</v>
      </c>
      <c r="F1092" s="30">
        <v>10</v>
      </c>
      <c r="K1092" s="33">
        <v>5.23062</v>
      </c>
      <c r="L1092" s="33">
        <f>L1084*F1092*0.01+L1088*F1092*0.01+L1086*F1092*0.01+L1089*F1092*0.01</f>
        <v>5.230625000000001</v>
      </c>
    </row>
    <row r="1093" spans="4:12" ht="14.25">
      <c r="D1093" s="31" t="s">
        <v>1063</v>
      </c>
      <c r="K1093" s="33">
        <v>57.53687</v>
      </c>
      <c r="L1093" s="33">
        <f>L1084+L1086+L1091+L1092</f>
        <v>57.536875</v>
      </c>
    </row>
    <row r="1095" spans="1:6" ht="14.25">
      <c r="A1095" s="30" t="s">
        <v>1217</v>
      </c>
      <c r="D1095" s="31" t="s">
        <v>778</v>
      </c>
      <c r="E1095" s="32" t="s">
        <v>722</v>
      </c>
      <c r="F1095" s="30">
        <v>1</v>
      </c>
    </row>
    <row r="1097" ht="14.25">
      <c r="D1097" s="31" t="s">
        <v>1070</v>
      </c>
    </row>
    <row r="1098" spans="6:11" ht="14.25">
      <c r="F1098" s="30" t="s">
        <v>1053</v>
      </c>
      <c r="G1098" s="30" t="s">
        <v>720</v>
      </c>
      <c r="H1098" s="30" t="s">
        <v>1046</v>
      </c>
      <c r="I1098" s="30" t="s">
        <v>1047</v>
      </c>
      <c r="J1098" s="30" t="s">
        <v>1048</v>
      </c>
      <c r="K1098" s="33" t="s">
        <v>1054</v>
      </c>
    </row>
    <row r="1099" spans="4:12" ht="14.25">
      <c r="D1099" s="31" t="s">
        <v>778</v>
      </c>
      <c r="E1099" s="32" t="s">
        <v>722</v>
      </c>
      <c r="F1099" s="30">
        <v>1</v>
      </c>
      <c r="G1099" s="30">
        <v>44</v>
      </c>
      <c r="H1099" s="30">
        <v>0</v>
      </c>
      <c r="I1099" s="30">
        <v>44</v>
      </c>
      <c r="J1099" s="30">
        <v>1</v>
      </c>
      <c r="K1099" s="33">
        <v>44</v>
      </c>
      <c r="L1099" s="33">
        <f>F1099*G1099*(1+H1099*0.01)*J1099</f>
        <v>44</v>
      </c>
    </row>
    <row r="1100" ht="14.25">
      <c r="D1100" s="31" t="s">
        <v>1065</v>
      </c>
    </row>
    <row r="1101" spans="4:12" ht="14.25">
      <c r="D1101" s="31" t="s">
        <v>1072</v>
      </c>
      <c r="E1101" s="32" t="s">
        <v>1067</v>
      </c>
      <c r="F1101" s="30">
        <v>0.25</v>
      </c>
      <c r="G1101" s="30">
        <v>3.5</v>
      </c>
      <c r="J1101" s="30">
        <v>1</v>
      </c>
      <c r="K1101" s="33">
        <v>0.875</v>
      </c>
      <c r="L1101" s="33">
        <f>F1101*G1101*J1101</f>
        <v>0.875</v>
      </c>
    </row>
    <row r="1102" ht="14.25">
      <c r="D1102" s="31" t="s">
        <v>1058</v>
      </c>
    </row>
    <row r="1103" spans="4:12" ht="14.25">
      <c r="D1103" s="31" t="s">
        <v>1073</v>
      </c>
      <c r="F1103" s="30">
        <v>10</v>
      </c>
      <c r="K1103" s="33">
        <v>4.4</v>
      </c>
      <c r="L1103" s="33">
        <f>L1099*F1103*0.01</f>
        <v>4.4</v>
      </c>
    </row>
    <row r="1104" spans="4:12" ht="14.25">
      <c r="D1104" s="31" t="s">
        <v>1068</v>
      </c>
      <c r="F1104" s="30">
        <v>95</v>
      </c>
      <c r="K1104" s="33">
        <v>0.83125</v>
      </c>
      <c r="L1104" s="33">
        <f>L1101*F1104*0.01</f>
        <v>0.83125</v>
      </c>
    </row>
    <row r="1105" spans="4:12" ht="14.25">
      <c r="D1105" s="31" t="s">
        <v>1060</v>
      </c>
      <c r="K1105" s="33">
        <v>44.875</v>
      </c>
      <c r="L1105" s="33">
        <f>L1099+L1101</f>
        <v>44.875</v>
      </c>
    </row>
    <row r="1106" spans="4:12" ht="14.25">
      <c r="D1106" s="31" t="s">
        <v>1061</v>
      </c>
      <c r="K1106" s="33">
        <v>5.23125</v>
      </c>
      <c r="L1106" s="33">
        <f>L1103+L1104</f>
        <v>5.23125</v>
      </c>
    </row>
    <row r="1107" spans="4:12" ht="14.25">
      <c r="D1107" s="31" t="s">
        <v>1062</v>
      </c>
      <c r="F1107" s="30">
        <v>10</v>
      </c>
      <c r="K1107" s="33">
        <v>5.01063</v>
      </c>
      <c r="L1107" s="33">
        <f>L1099*F1107*0.01+L1103*F1107*0.01+L1101*F1107*0.01+L1104*F1107*0.01</f>
        <v>5.010625000000001</v>
      </c>
    </row>
    <row r="1108" spans="4:12" ht="14.25">
      <c r="D1108" s="31" t="s">
        <v>1063</v>
      </c>
      <c r="K1108" s="33">
        <v>55.11688</v>
      </c>
      <c r="L1108" s="33">
        <f>L1099+L1101+L1106+L1107</f>
        <v>55.11687500000001</v>
      </c>
    </row>
    <row r="1110" spans="1:6" ht="14.25">
      <c r="A1110" s="30" t="s">
        <v>1218</v>
      </c>
      <c r="D1110" s="31" t="s">
        <v>779</v>
      </c>
      <c r="E1110" s="32" t="s">
        <v>722</v>
      </c>
      <c r="F1110" s="30">
        <v>14</v>
      </c>
    </row>
    <row r="1112" ht="14.25">
      <c r="D1112" s="31" t="s">
        <v>1070</v>
      </c>
    </row>
    <row r="1113" spans="6:11" ht="14.25">
      <c r="F1113" s="30" t="s">
        <v>1053</v>
      </c>
      <c r="G1113" s="30" t="s">
        <v>720</v>
      </c>
      <c r="H1113" s="30" t="s">
        <v>1046</v>
      </c>
      <c r="I1113" s="30" t="s">
        <v>1047</v>
      </c>
      <c r="J1113" s="30" t="s">
        <v>1048</v>
      </c>
      <c r="K1113" s="33" t="s">
        <v>1054</v>
      </c>
    </row>
    <row r="1114" spans="4:12" ht="14.25">
      <c r="D1114" s="31" t="s">
        <v>779</v>
      </c>
      <c r="E1114" s="32" t="s">
        <v>722</v>
      </c>
      <c r="F1114" s="30">
        <v>1</v>
      </c>
      <c r="G1114" s="30">
        <v>54</v>
      </c>
      <c r="H1114" s="30">
        <v>0</v>
      </c>
      <c r="I1114" s="30">
        <v>54</v>
      </c>
      <c r="J1114" s="30">
        <v>1</v>
      </c>
      <c r="K1114" s="33">
        <v>54</v>
      </c>
      <c r="L1114" s="33">
        <f>F1114*G1114*(1+H1114*0.01)*J1114</f>
        <v>54</v>
      </c>
    </row>
    <row r="1115" ht="14.25">
      <c r="D1115" s="31" t="s">
        <v>1065</v>
      </c>
    </row>
    <row r="1116" spans="4:12" ht="14.25">
      <c r="D1116" s="31" t="s">
        <v>1072</v>
      </c>
      <c r="E1116" s="32" t="s">
        <v>1067</v>
      </c>
      <c r="F1116" s="30">
        <v>0.25</v>
      </c>
      <c r="G1116" s="30">
        <v>3.5</v>
      </c>
      <c r="J1116" s="30">
        <v>1</v>
      </c>
      <c r="K1116" s="33">
        <v>0.875</v>
      </c>
      <c r="L1116" s="33">
        <f>F1116*G1116*J1116</f>
        <v>0.875</v>
      </c>
    </row>
    <row r="1117" ht="14.25">
      <c r="D1117" s="31" t="s">
        <v>1058</v>
      </c>
    </row>
    <row r="1118" spans="4:12" ht="14.25">
      <c r="D1118" s="31" t="s">
        <v>1073</v>
      </c>
      <c r="F1118" s="30">
        <v>10</v>
      </c>
      <c r="K1118" s="33">
        <v>5.4</v>
      </c>
      <c r="L1118" s="33">
        <f>L1114*F1118*0.01</f>
        <v>5.4</v>
      </c>
    </row>
    <row r="1119" spans="4:12" ht="14.25">
      <c r="D1119" s="31" t="s">
        <v>1068</v>
      </c>
      <c r="F1119" s="30">
        <v>95</v>
      </c>
      <c r="K1119" s="33">
        <v>0.83125</v>
      </c>
      <c r="L1119" s="33">
        <f>L1116*F1119*0.01</f>
        <v>0.83125</v>
      </c>
    </row>
    <row r="1120" spans="4:12" ht="14.25">
      <c r="D1120" s="31" t="s">
        <v>1060</v>
      </c>
      <c r="K1120" s="33">
        <v>54.875</v>
      </c>
      <c r="L1120" s="33">
        <f>L1114+L1116</f>
        <v>54.875</v>
      </c>
    </row>
    <row r="1121" spans="4:12" ht="14.25">
      <c r="D1121" s="31" t="s">
        <v>1061</v>
      </c>
      <c r="K1121" s="33">
        <v>6.23125</v>
      </c>
      <c r="L1121" s="33">
        <f>L1118+L1119</f>
        <v>6.23125</v>
      </c>
    </row>
    <row r="1122" spans="4:12" ht="14.25">
      <c r="D1122" s="31" t="s">
        <v>1062</v>
      </c>
      <c r="F1122" s="30">
        <v>10</v>
      </c>
      <c r="K1122" s="33">
        <v>6.11063</v>
      </c>
      <c r="L1122" s="33">
        <f>L1114*F1122*0.01+L1118*F1122*0.01+L1116*F1122*0.01+L1119*F1122*0.01</f>
        <v>6.110625000000001</v>
      </c>
    </row>
    <row r="1123" spans="4:12" ht="14.25">
      <c r="D1123" s="31" t="s">
        <v>1063</v>
      </c>
      <c r="K1123" s="33">
        <v>67.21688</v>
      </c>
      <c r="L1123" s="33">
        <f>L1114+L1116+L1121+L1122</f>
        <v>67.216875</v>
      </c>
    </row>
    <row r="1125" spans="1:6" ht="14.25">
      <c r="A1125" s="30" t="s">
        <v>1219</v>
      </c>
      <c r="D1125" s="31" t="s">
        <v>780</v>
      </c>
      <c r="E1125" s="32" t="s">
        <v>722</v>
      </c>
      <c r="F1125" s="30">
        <v>3</v>
      </c>
    </row>
    <row r="1127" ht="14.25">
      <c r="D1127" s="31" t="s">
        <v>1070</v>
      </c>
    </row>
    <row r="1128" spans="6:11" ht="14.25">
      <c r="F1128" s="30" t="s">
        <v>1053</v>
      </c>
      <c r="G1128" s="30" t="s">
        <v>720</v>
      </c>
      <c r="H1128" s="30" t="s">
        <v>1046</v>
      </c>
      <c r="I1128" s="30" t="s">
        <v>1047</v>
      </c>
      <c r="J1128" s="30" t="s">
        <v>1048</v>
      </c>
      <c r="K1128" s="33" t="s">
        <v>1054</v>
      </c>
    </row>
    <row r="1129" spans="4:12" ht="14.25">
      <c r="D1129" s="31" t="s">
        <v>780</v>
      </c>
      <c r="E1129" s="32" t="s">
        <v>722</v>
      </c>
      <c r="F1129" s="30">
        <v>1</v>
      </c>
      <c r="G1129" s="30">
        <v>48</v>
      </c>
      <c r="H1129" s="30">
        <v>0</v>
      </c>
      <c r="I1129" s="30">
        <v>48</v>
      </c>
      <c r="J1129" s="30">
        <v>1</v>
      </c>
      <c r="K1129" s="33">
        <v>48</v>
      </c>
      <c r="L1129" s="33">
        <f>F1129*G1129*(1+H1129*0.01)*J1129</f>
        <v>48</v>
      </c>
    </row>
    <row r="1130" ht="14.25">
      <c r="D1130" s="31" t="s">
        <v>1065</v>
      </c>
    </row>
    <row r="1131" spans="4:12" ht="14.25">
      <c r="D1131" s="31" t="s">
        <v>1072</v>
      </c>
      <c r="E1131" s="32" t="s">
        <v>1067</v>
      </c>
      <c r="F1131" s="30">
        <v>0.25</v>
      </c>
      <c r="G1131" s="30">
        <v>3.5</v>
      </c>
      <c r="J1131" s="30">
        <v>1</v>
      </c>
      <c r="K1131" s="33">
        <v>0.875</v>
      </c>
      <c r="L1131" s="33">
        <f>F1131*G1131*J1131</f>
        <v>0.875</v>
      </c>
    </row>
    <row r="1132" ht="14.25">
      <c r="D1132" s="31" t="s">
        <v>1058</v>
      </c>
    </row>
    <row r="1133" spans="4:12" ht="14.25">
      <c r="D1133" s="31" t="s">
        <v>1073</v>
      </c>
      <c r="F1133" s="30">
        <v>10</v>
      </c>
      <c r="K1133" s="33">
        <v>4.8</v>
      </c>
      <c r="L1133" s="33">
        <f>L1129*F1133*0.01</f>
        <v>4.8</v>
      </c>
    </row>
    <row r="1134" spans="4:12" ht="14.25">
      <c r="D1134" s="31" t="s">
        <v>1068</v>
      </c>
      <c r="F1134" s="30">
        <v>95</v>
      </c>
      <c r="K1134" s="33">
        <v>0.83125</v>
      </c>
      <c r="L1134" s="33">
        <f>L1131*F1134*0.01</f>
        <v>0.83125</v>
      </c>
    </row>
    <row r="1135" spans="4:12" ht="14.25">
      <c r="D1135" s="31" t="s">
        <v>1060</v>
      </c>
      <c r="K1135" s="33">
        <v>48.875</v>
      </c>
      <c r="L1135" s="33">
        <f>L1129+L1131</f>
        <v>48.875</v>
      </c>
    </row>
    <row r="1136" spans="4:12" ht="14.25">
      <c r="D1136" s="31" t="s">
        <v>1061</v>
      </c>
      <c r="K1136" s="33">
        <v>5.63125</v>
      </c>
      <c r="L1136" s="33">
        <f>L1133+L1134</f>
        <v>5.63125</v>
      </c>
    </row>
    <row r="1137" spans="4:12" ht="14.25">
      <c r="D1137" s="31" t="s">
        <v>1062</v>
      </c>
      <c r="F1137" s="30">
        <v>10</v>
      </c>
      <c r="K1137" s="33">
        <v>5.45062</v>
      </c>
      <c r="L1137" s="33">
        <f>L1129*F1137*0.01+L1133*F1137*0.01+L1131*F1137*0.01+L1134*F1137*0.01</f>
        <v>5.450625</v>
      </c>
    </row>
    <row r="1138" spans="4:12" ht="14.25">
      <c r="D1138" s="31" t="s">
        <v>1063</v>
      </c>
      <c r="K1138" s="33">
        <v>59.95688</v>
      </c>
      <c r="L1138" s="33">
        <f>L1129+L1131+L1136+L1137</f>
        <v>59.956875000000004</v>
      </c>
    </row>
    <row r="1140" spans="1:6" ht="14.25">
      <c r="A1140" s="30" t="s">
        <v>1220</v>
      </c>
      <c r="D1140" s="31" t="s">
        <v>781</v>
      </c>
      <c r="E1140" s="32" t="s">
        <v>722</v>
      </c>
      <c r="F1140" s="30">
        <v>10</v>
      </c>
    </row>
    <row r="1142" ht="14.25">
      <c r="D1142" s="31" t="s">
        <v>1070</v>
      </c>
    </row>
    <row r="1143" spans="6:11" ht="14.25">
      <c r="F1143" s="30" t="s">
        <v>1053</v>
      </c>
      <c r="G1143" s="30" t="s">
        <v>720</v>
      </c>
      <c r="H1143" s="30" t="s">
        <v>1046</v>
      </c>
      <c r="I1143" s="30" t="s">
        <v>1047</v>
      </c>
      <c r="J1143" s="30" t="s">
        <v>1048</v>
      </c>
      <c r="K1143" s="33" t="s">
        <v>1054</v>
      </c>
    </row>
    <row r="1144" spans="4:12" ht="14.25">
      <c r="D1144" s="31" t="s">
        <v>781</v>
      </c>
      <c r="E1144" s="32" t="s">
        <v>722</v>
      </c>
      <c r="F1144" s="30">
        <v>1</v>
      </c>
      <c r="G1144" s="30">
        <v>58</v>
      </c>
      <c r="H1144" s="30">
        <v>0</v>
      </c>
      <c r="I1144" s="30">
        <v>58</v>
      </c>
      <c r="J1144" s="30">
        <v>1</v>
      </c>
      <c r="K1144" s="33">
        <v>58</v>
      </c>
      <c r="L1144" s="33">
        <f>F1144*G1144*(1+H1144*0.01)*J1144</f>
        <v>58</v>
      </c>
    </row>
    <row r="1145" ht="14.25">
      <c r="D1145" s="31" t="s">
        <v>1065</v>
      </c>
    </row>
    <row r="1146" spans="4:12" ht="14.25">
      <c r="D1146" s="31" t="s">
        <v>1072</v>
      </c>
      <c r="E1146" s="32" t="s">
        <v>1067</v>
      </c>
      <c r="F1146" s="30">
        <v>0.25</v>
      </c>
      <c r="G1146" s="30">
        <v>3.5</v>
      </c>
      <c r="J1146" s="30">
        <v>1</v>
      </c>
      <c r="K1146" s="33">
        <v>0.875</v>
      </c>
      <c r="L1146" s="33">
        <f>F1146*G1146*J1146</f>
        <v>0.875</v>
      </c>
    </row>
    <row r="1147" ht="14.25">
      <c r="D1147" s="31" t="s">
        <v>1058</v>
      </c>
    </row>
    <row r="1148" spans="4:12" ht="14.25">
      <c r="D1148" s="31" t="s">
        <v>1073</v>
      </c>
      <c r="F1148" s="30">
        <v>10</v>
      </c>
      <c r="K1148" s="33">
        <v>5.8</v>
      </c>
      <c r="L1148" s="33">
        <f>L1144*F1148*0.01</f>
        <v>5.8</v>
      </c>
    </row>
    <row r="1149" spans="4:12" ht="14.25">
      <c r="D1149" s="31" t="s">
        <v>1068</v>
      </c>
      <c r="F1149" s="30">
        <v>95</v>
      </c>
      <c r="K1149" s="33">
        <v>0.83125</v>
      </c>
      <c r="L1149" s="33">
        <f>L1146*F1149*0.01</f>
        <v>0.83125</v>
      </c>
    </row>
    <row r="1150" spans="4:12" ht="14.25">
      <c r="D1150" s="31" t="s">
        <v>1060</v>
      </c>
      <c r="K1150" s="33">
        <v>58.875</v>
      </c>
      <c r="L1150" s="33">
        <f>L1144+L1146</f>
        <v>58.875</v>
      </c>
    </row>
    <row r="1151" spans="4:12" ht="14.25">
      <c r="D1151" s="31" t="s">
        <v>1061</v>
      </c>
      <c r="K1151" s="33">
        <v>6.63125</v>
      </c>
      <c r="L1151" s="33">
        <f>L1148+L1149</f>
        <v>6.63125</v>
      </c>
    </row>
    <row r="1152" spans="4:12" ht="14.25">
      <c r="D1152" s="31" t="s">
        <v>1062</v>
      </c>
      <c r="F1152" s="30">
        <v>10</v>
      </c>
      <c r="K1152" s="33">
        <v>6.55063</v>
      </c>
      <c r="L1152" s="33">
        <f>L1144*F1152*0.01+L1148*F1152*0.01+L1146*F1152*0.01+L1149*F1152*0.01</f>
        <v>6.550625</v>
      </c>
    </row>
    <row r="1153" spans="4:12" ht="14.25">
      <c r="D1153" s="31" t="s">
        <v>1063</v>
      </c>
      <c r="K1153" s="33">
        <v>72.05687</v>
      </c>
      <c r="L1153" s="33">
        <f>L1144+L1146+L1151+L1152</f>
        <v>72.05687499999999</v>
      </c>
    </row>
    <row r="1155" spans="1:6" ht="14.25">
      <c r="A1155" s="30" t="s">
        <v>1222</v>
      </c>
      <c r="D1155" s="31" t="s">
        <v>782</v>
      </c>
      <c r="E1155" s="32" t="s">
        <v>722</v>
      </c>
      <c r="F1155" s="30">
        <v>1</v>
      </c>
    </row>
    <row r="1157" ht="14.25">
      <c r="D1157" s="31" t="s">
        <v>1070</v>
      </c>
    </row>
    <row r="1158" spans="6:11" ht="14.25">
      <c r="F1158" s="30" t="s">
        <v>1053</v>
      </c>
      <c r="G1158" s="30" t="s">
        <v>720</v>
      </c>
      <c r="H1158" s="30" t="s">
        <v>1046</v>
      </c>
      <c r="I1158" s="30" t="s">
        <v>1047</v>
      </c>
      <c r="J1158" s="30" t="s">
        <v>1048</v>
      </c>
      <c r="K1158" s="33" t="s">
        <v>1054</v>
      </c>
    </row>
    <row r="1159" spans="4:12" ht="14.25">
      <c r="D1159" s="31" t="s">
        <v>782</v>
      </c>
      <c r="E1159" s="32" t="s">
        <v>722</v>
      </c>
      <c r="F1159" s="30">
        <v>1</v>
      </c>
      <c r="G1159" s="30">
        <v>56</v>
      </c>
      <c r="H1159" s="30">
        <v>0</v>
      </c>
      <c r="I1159" s="30">
        <v>56</v>
      </c>
      <c r="J1159" s="30">
        <v>1</v>
      </c>
      <c r="K1159" s="33">
        <v>56</v>
      </c>
      <c r="L1159" s="33">
        <f>F1159*G1159*(1+H1159*0.01)*J1159</f>
        <v>56</v>
      </c>
    </row>
    <row r="1160" ht="14.25">
      <c r="D1160" s="31" t="s">
        <v>1065</v>
      </c>
    </row>
    <row r="1161" spans="4:12" ht="14.25">
      <c r="D1161" s="31" t="s">
        <v>1072</v>
      </c>
      <c r="E1161" s="32" t="s">
        <v>1067</v>
      </c>
      <c r="F1161" s="30">
        <v>0.25</v>
      </c>
      <c r="G1161" s="30">
        <v>3.5</v>
      </c>
      <c r="J1161" s="30">
        <v>1</v>
      </c>
      <c r="K1161" s="33">
        <v>0.875</v>
      </c>
      <c r="L1161" s="33">
        <f>F1161*G1161*J1161</f>
        <v>0.875</v>
      </c>
    </row>
    <row r="1162" ht="14.25">
      <c r="D1162" s="31" t="s">
        <v>1058</v>
      </c>
    </row>
    <row r="1163" spans="4:12" ht="14.25">
      <c r="D1163" s="31" t="s">
        <v>1073</v>
      </c>
      <c r="F1163" s="30">
        <v>10</v>
      </c>
      <c r="K1163" s="33">
        <v>5.6</v>
      </c>
      <c r="L1163" s="33">
        <f>L1159*F1163*0.01</f>
        <v>5.6000000000000005</v>
      </c>
    </row>
    <row r="1164" spans="4:12" ht="14.25">
      <c r="D1164" s="31" t="s">
        <v>1068</v>
      </c>
      <c r="F1164" s="30">
        <v>95</v>
      </c>
      <c r="K1164" s="33">
        <v>0.83125</v>
      </c>
      <c r="L1164" s="33">
        <f>L1161*F1164*0.01</f>
        <v>0.83125</v>
      </c>
    </row>
    <row r="1165" spans="4:12" ht="14.25">
      <c r="D1165" s="31" t="s">
        <v>1060</v>
      </c>
      <c r="K1165" s="33">
        <v>56.875</v>
      </c>
      <c r="L1165" s="33">
        <f>L1159+L1161</f>
        <v>56.875</v>
      </c>
    </row>
    <row r="1166" spans="4:12" ht="14.25">
      <c r="D1166" s="31" t="s">
        <v>1061</v>
      </c>
      <c r="K1166" s="33">
        <v>6.43125</v>
      </c>
      <c r="L1166" s="33">
        <f>L1163+L1164</f>
        <v>6.43125</v>
      </c>
    </row>
    <row r="1167" spans="4:12" ht="14.25">
      <c r="D1167" s="31" t="s">
        <v>1062</v>
      </c>
      <c r="F1167" s="30">
        <v>10</v>
      </c>
      <c r="K1167" s="33">
        <v>6.33062</v>
      </c>
      <c r="L1167" s="33">
        <f>L1159*F1167*0.01+L1163*F1167*0.01+L1161*F1167*0.01+L1164*F1167*0.01</f>
        <v>6.330625</v>
      </c>
    </row>
    <row r="1168" spans="4:12" ht="14.25">
      <c r="D1168" s="31" t="s">
        <v>1063</v>
      </c>
      <c r="K1168" s="33">
        <v>69.63688</v>
      </c>
      <c r="L1168" s="33">
        <f>L1159+L1161+L1166+L1167</f>
        <v>69.636875</v>
      </c>
    </row>
    <row r="1170" spans="1:6" ht="28.5">
      <c r="A1170" s="30" t="s">
        <v>1223</v>
      </c>
      <c r="D1170" s="31" t="s">
        <v>783</v>
      </c>
      <c r="E1170" s="32" t="s">
        <v>722</v>
      </c>
      <c r="F1170" s="30">
        <v>24</v>
      </c>
    </row>
    <row r="1172" ht="14.25">
      <c r="D1172" s="31" t="s">
        <v>1070</v>
      </c>
    </row>
    <row r="1173" spans="6:11" ht="14.25">
      <c r="F1173" s="30" t="s">
        <v>1053</v>
      </c>
      <c r="G1173" s="30" t="s">
        <v>720</v>
      </c>
      <c r="H1173" s="30" t="s">
        <v>1046</v>
      </c>
      <c r="I1173" s="30" t="s">
        <v>1047</v>
      </c>
      <c r="J1173" s="30" t="s">
        <v>1048</v>
      </c>
      <c r="K1173" s="33" t="s">
        <v>1054</v>
      </c>
    </row>
    <row r="1174" spans="4:12" ht="28.5">
      <c r="D1174" s="31" t="s">
        <v>783</v>
      </c>
      <c r="E1174" s="32" t="s">
        <v>722</v>
      </c>
      <c r="F1174" s="30">
        <v>1</v>
      </c>
      <c r="G1174" s="30">
        <v>52</v>
      </c>
      <c r="H1174" s="30">
        <v>0</v>
      </c>
      <c r="I1174" s="30">
        <v>52</v>
      </c>
      <c r="J1174" s="30">
        <v>1</v>
      </c>
      <c r="K1174" s="33">
        <v>52</v>
      </c>
      <c r="L1174" s="33">
        <f>F1174*G1174*(1+H1174*0.01)*J1174</f>
        <v>52</v>
      </c>
    </row>
    <row r="1175" ht="14.25">
      <c r="D1175" s="31" t="s">
        <v>1065</v>
      </c>
    </row>
    <row r="1176" spans="4:12" ht="14.25">
      <c r="D1176" s="31" t="s">
        <v>1072</v>
      </c>
      <c r="E1176" s="32" t="s">
        <v>1067</v>
      </c>
      <c r="F1176" s="30">
        <v>1.56</v>
      </c>
      <c r="G1176" s="30">
        <v>3.5</v>
      </c>
      <c r="J1176" s="30">
        <v>1</v>
      </c>
      <c r="K1176" s="33">
        <v>5.46</v>
      </c>
      <c r="L1176" s="33">
        <f>F1176*G1176*J1176</f>
        <v>5.46</v>
      </c>
    </row>
    <row r="1177" ht="14.25">
      <c r="D1177" s="31" t="s">
        <v>1058</v>
      </c>
    </row>
    <row r="1178" spans="4:12" ht="14.25">
      <c r="D1178" s="31" t="s">
        <v>1073</v>
      </c>
      <c r="F1178" s="30">
        <v>10</v>
      </c>
      <c r="K1178" s="33">
        <v>5.2</v>
      </c>
      <c r="L1178" s="33">
        <f>L1174*F1178*0.01</f>
        <v>5.2</v>
      </c>
    </row>
    <row r="1179" spans="4:12" ht="14.25">
      <c r="D1179" s="31" t="s">
        <v>1068</v>
      </c>
      <c r="F1179" s="30">
        <v>95</v>
      </c>
      <c r="K1179" s="33">
        <v>5.187</v>
      </c>
      <c r="L1179" s="33">
        <f>L1176*F1179*0.01</f>
        <v>5.187</v>
      </c>
    </row>
    <row r="1180" spans="4:12" ht="14.25">
      <c r="D1180" s="31" t="s">
        <v>1060</v>
      </c>
      <c r="K1180" s="33">
        <v>57.46</v>
      </c>
      <c r="L1180" s="33">
        <f>L1174+L1176</f>
        <v>57.46</v>
      </c>
    </row>
    <row r="1181" spans="4:12" ht="14.25">
      <c r="D1181" s="31" t="s">
        <v>1061</v>
      </c>
      <c r="K1181" s="33">
        <v>10.387</v>
      </c>
      <c r="L1181" s="33">
        <f>L1178+L1179</f>
        <v>10.387</v>
      </c>
    </row>
    <row r="1182" spans="4:12" ht="14.25">
      <c r="D1182" s="31" t="s">
        <v>1062</v>
      </c>
      <c r="F1182" s="30">
        <v>10</v>
      </c>
      <c r="K1182" s="33">
        <v>6.7847</v>
      </c>
      <c r="L1182" s="33">
        <f>L1174*F1182*0.01+L1178*F1182*0.01+L1176*F1182*0.01+L1179*F1182*0.01</f>
        <v>6.784700000000001</v>
      </c>
    </row>
    <row r="1183" spans="4:12" ht="14.25">
      <c r="D1183" s="31" t="s">
        <v>1063</v>
      </c>
      <c r="K1183" s="33">
        <v>74.6317</v>
      </c>
      <c r="L1183" s="33">
        <f>L1174+L1176+L1181+L1182</f>
        <v>74.63170000000001</v>
      </c>
    </row>
    <row r="1185" spans="1:6" ht="14.25">
      <c r="A1185" s="30" t="s">
        <v>1225</v>
      </c>
      <c r="D1185" s="31" t="s">
        <v>784</v>
      </c>
      <c r="E1185" s="32" t="s">
        <v>722</v>
      </c>
      <c r="F1185" s="30">
        <v>6</v>
      </c>
    </row>
    <row r="1187" ht="14.25">
      <c r="D1187" s="31" t="s">
        <v>1070</v>
      </c>
    </row>
    <row r="1188" spans="6:11" ht="14.25">
      <c r="F1188" s="30" t="s">
        <v>1053</v>
      </c>
      <c r="G1188" s="30" t="s">
        <v>720</v>
      </c>
      <c r="H1188" s="30" t="s">
        <v>1046</v>
      </c>
      <c r="I1188" s="30" t="s">
        <v>1047</v>
      </c>
      <c r="J1188" s="30" t="s">
        <v>1048</v>
      </c>
      <c r="K1188" s="33" t="s">
        <v>1054</v>
      </c>
    </row>
    <row r="1189" spans="4:12" ht="14.25">
      <c r="D1189" s="31" t="s">
        <v>784</v>
      </c>
      <c r="E1189" s="32" t="s">
        <v>722</v>
      </c>
      <c r="F1189" s="30">
        <v>1</v>
      </c>
      <c r="G1189" s="30">
        <v>35</v>
      </c>
      <c r="H1189" s="30">
        <v>0</v>
      </c>
      <c r="I1189" s="30">
        <v>35</v>
      </c>
      <c r="J1189" s="30">
        <v>1</v>
      </c>
      <c r="K1189" s="33">
        <v>35</v>
      </c>
      <c r="L1189" s="33">
        <f>F1189*G1189*(1+H1189*0.01)*J1189</f>
        <v>35</v>
      </c>
    </row>
    <row r="1190" ht="14.25">
      <c r="D1190" s="31" t="s">
        <v>1065</v>
      </c>
    </row>
    <row r="1191" spans="4:12" ht="14.25">
      <c r="D1191" s="31" t="s">
        <v>1072</v>
      </c>
      <c r="E1191" s="32" t="s">
        <v>1067</v>
      </c>
      <c r="F1191" s="30">
        <v>1.365</v>
      </c>
      <c r="G1191" s="30">
        <v>3.5</v>
      </c>
      <c r="J1191" s="30">
        <v>1</v>
      </c>
      <c r="K1191" s="33">
        <v>4.7775</v>
      </c>
      <c r="L1191" s="33">
        <f>F1191*G1191*J1191</f>
        <v>4.7775</v>
      </c>
    </row>
    <row r="1192" ht="14.25">
      <c r="D1192" s="31" t="s">
        <v>1058</v>
      </c>
    </row>
    <row r="1193" spans="4:12" ht="14.25">
      <c r="D1193" s="31" t="s">
        <v>1073</v>
      </c>
      <c r="F1193" s="30">
        <v>10</v>
      </c>
      <c r="K1193" s="33">
        <v>3.5</v>
      </c>
      <c r="L1193" s="33">
        <f>L1189*F1193*0.01</f>
        <v>3.5</v>
      </c>
    </row>
    <row r="1194" spans="4:12" ht="14.25">
      <c r="D1194" s="31" t="s">
        <v>1068</v>
      </c>
      <c r="F1194" s="30">
        <v>95</v>
      </c>
      <c r="K1194" s="33">
        <v>4.53862</v>
      </c>
      <c r="L1194" s="33">
        <f>L1191*F1194*0.01</f>
        <v>4.538625000000001</v>
      </c>
    </row>
    <row r="1195" spans="4:12" ht="14.25">
      <c r="D1195" s="31" t="s">
        <v>1060</v>
      </c>
      <c r="K1195" s="33">
        <v>39.7775</v>
      </c>
      <c r="L1195" s="33">
        <f>L1189+L1191</f>
        <v>39.7775</v>
      </c>
    </row>
    <row r="1196" spans="4:12" ht="14.25">
      <c r="D1196" s="31" t="s">
        <v>1061</v>
      </c>
      <c r="K1196" s="33">
        <v>8.03862</v>
      </c>
      <c r="L1196" s="33">
        <f>L1193+L1194</f>
        <v>8.038625</v>
      </c>
    </row>
    <row r="1197" spans="4:12" ht="14.25">
      <c r="D1197" s="31" t="s">
        <v>1062</v>
      </c>
      <c r="F1197" s="30">
        <v>10</v>
      </c>
      <c r="K1197" s="33">
        <v>4.78161</v>
      </c>
      <c r="L1197" s="33">
        <f>L1189*F1197*0.01+L1193*F1197*0.01+L1191*F1197*0.01+L1194*F1197*0.01</f>
        <v>4.7816125</v>
      </c>
    </row>
    <row r="1198" spans="4:12" ht="14.25">
      <c r="D1198" s="31" t="s">
        <v>1063</v>
      </c>
      <c r="K1198" s="33">
        <v>52.59774</v>
      </c>
      <c r="L1198" s="33">
        <f>L1189+L1191+L1196+L1197</f>
        <v>52.5977375</v>
      </c>
    </row>
    <row r="1200" spans="1:6" ht="28.5">
      <c r="A1200" s="30" t="s">
        <v>1227</v>
      </c>
      <c r="B1200" s="30" t="s">
        <v>541</v>
      </c>
      <c r="D1200" s="31" t="s">
        <v>785</v>
      </c>
      <c r="E1200" s="32" t="s">
        <v>731</v>
      </c>
      <c r="F1200" s="30">
        <v>8545</v>
      </c>
    </row>
    <row r="1202" ht="14.25">
      <c r="D1202" s="31" t="s">
        <v>1070</v>
      </c>
    </row>
    <row r="1203" spans="6:11" ht="14.25">
      <c r="F1203" s="30" t="s">
        <v>1053</v>
      </c>
      <c r="G1203" s="30" t="s">
        <v>720</v>
      </c>
      <c r="H1203" s="30" t="s">
        <v>1046</v>
      </c>
      <c r="I1203" s="30" t="s">
        <v>1047</v>
      </c>
      <c r="J1203" s="30" t="s">
        <v>1048</v>
      </c>
      <c r="K1203" s="33" t="s">
        <v>1054</v>
      </c>
    </row>
    <row r="1204" spans="4:12" ht="14.25">
      <c r="D1204" s="31" t="s">
        <v>1221</v>
      </c>
      <c r="E1204" s="32" t="s">
        <v>731</v>
      </c>
      <c r="F1204" s="30">
        <v>1</v>
      </c>
      <c r="G1204" s="30">
        <v>0.26</v>
      </c>
      <c r="H1204" s="30">
        <v>0</v>
      </c>
      <c r="I1204" s="30">
        <v>0.26</v>
      </c>
      <c r="J1204" s="30">
        <v>1</v>
      </c>
      <c r="K1204" s="33">
        <v>0.26</v>
      </c>
      <c r="L1204" s="33">
        <f>F1204*G1204*(1+H1204*0.01)*J1204</f>
        <v>0.26</v>
      </c>
    </row>
    <row r="1205" ht="14.25">
      <c r="D1205" s="31" t="s">
        <v>1065</v>
      </c>
    </row>
    <row r="1206" spans="4:12" ht="14.25">
      <c r="D1206" s="31" t="s">
        <v>1072</v>
      </c>
      <c r="E1206" s="32" t="s">
        <v>1067</v>
      </c>
      <c r="F1206" s="30">
        <v>0.8</v>
      </c>
      <c r="G1206" s="30">
        <v>3.5</v>
      </c>
      <c r="J1206" s="30">
        <v>1</v>
      </c>
      <c r="K1206" s="33">
        <v>2.8</v>
      </c>
      <c r="L1206" s="33">
        <f>F1206*G1206*J1206</f>
        <v>2.8000000000000003</v>
      </c>
    </row>
    <row r="1207" ht="14.25">
      <c r="D1207" s="31" t="s">
        <v>1058</v>
      </c>
    </row>
    <row r="1208" spans="4:12" ht="14.25">
      <c r="D1208" s="31" t="s">
        <v>1073</v>
      </c>
      <c r="F1208" s="30">
        <v>10</v>
      </c>
      <c r="K1208" s="33">
        <v>0.026</v>
      </c>
      <c r="L1208" s="33">
        <f>L1204*F1208*0.01</f>
        <v>0.026000000000000002</v>
      </c>
    </row>
    <row r="1209" spans="4:12" ht="14.25">
      <c r="D1209" s="31" t="s">
        <v>1068</v>
      </c>
      <c r="F1209" s="30">
        <v>95</v>
      </c>
      <c r="K1209" s="33">
        <v>2.66</v>
      </c>
      <c r="L1209" s="33">
        <f>L1206*F1209*0.01</f>
        <v>2.66</v>
      </c>
    </row>
    <row r="1210" spans="4:12" ht="14.25">
      <c r="D1210" s="31" t="s">
        <v>1060</v>
      </c>
      <c r="K1210" s="33">
        <v>3.06</v>
      </c>
      <c r="L1210" s="33">
        <f>L1204+L1206</f>
        <v>3.0600000000000005</v>
      </c>
    </row>
    <row r="1211" spans="4:12" ht="14.25">
      <c r="D1211" s="31" t="s">
        <v>1061</v>
      </c>
      <c r="K1211" s="33">
        <v>2.686</v>
      </c>
      <c r="L1211" s="33">
        <f>L1208+L1209</f>
        <v>2.686</v>
      </c>
    </row>
    <row r="1212" spans="4:12" ht="14.25">
      <c r="D1212" s="31" t="s">
        <v>1062</v>
      </c>
      <c r="F1212" s="30">
        <v>10</v>
      </c>
      <c r="K1212" s="33">
        <v>0.5746</v>
      </c>
      <c r="L1212" s="33">
        <f>L1204*F1212*0.01+L1208*F1212*0.01+L1206*F1212*0.01+L1209*F1212*0.01</f>
        <v>0.5746</v>
      </c>
    </row>
    <row r="1213" spans="4:12" ht="14.25">
      <c r="D1213" s="31" t="s">
        <v>1063</v>
      </c>
      <c r="K1213" s="33">
        <v>6.3206</v>
      </c>
      <c r="L1213" s="33">
        <f>L1204+L1206+L1211+L1212</f>
        <v>6.320600000000001</v>
      </c>
    </row>
    <row r="1215" spans="1:6" ht="28.5">
      <c r="A1215" s="30" t="s">
        <v>1229</v>
      </c>
      <c r="B1215" s="30" t="s">
        <v>522</v>
      </c>
      <c r="C1215" s="30" t="s">
        <v>523</v>
      </c>
      <c r="D1215" s="31" t="s">
        <v>786</v>
      </c>
      <c r="E1215" s="32" t="s">
        <v>731</v>
      </c>
      <c r="F1215" s="30">
        <v>937</v>
      </c>
    </row>
    <row r="1217" ht="14.25">
      <c r="D1217" s="31" t="s">
        <v>1070</v>
      </c>
    </row>
    <row r="1218" spans="6:11" ht="14.25">
      <c r="F1218" s="30" t="s">
        <v>1053</v>
      </c>
      <c r="G1218" s="30" t="s">
        <v>720</v>
      </c>
      <c r="H1218" s="30" t="s">
        <v>1046</v>
      </c>
      <c r="I1218" s="30" t="s">
        <v>1047</v>
      </c>
      <c r="J1218" s="30" t="s">
        <v>1048</v>
      </c>
      <c r="K1218" s="33" t="s">
        <v>1054</v>
      </c>
    </row>
    <row r="1219" spans="3:12" ht="14.25">
      <c r="C1219" s="30">
        <v>115809</v>
      </c>
      <c r="D1219" s="31" t="s">
        <v>1135</v>
      </c>
      <c r="E1219" s="32" t="s">
        <v>1136</v>
      </c>
      <c r="F1219" s="30">
        <v>0.002</v>
      </c>
      <c r="G1219" s="30">
        <v>2.5</v>
      </c>
      <c r="H1219" s="30">
        <v>0</v>
      </c>
      <c r="I1219" s="30">
        <v>2.5</v>
      </c>
      <c r="J1219" s="30">
        <v>1</v>
      </c>
      <c r="K1219" s="33">
        <v>0.005</v>
      </c>
      <c r="L1219" s="33">
        <f>F1219*G1219*(1+H1219*0.01)*J1219</f>
        <v>0.005</v>
      </c>
    </row>
    <row r="1220" spans="3:12" ht="14.25">
      <c r="C1220" s="30">
        <v>364669</v>
      </c>
      <c r="D1220" s="31" t="s">
        <v>1137</v>
      </c>
      <c r="E1220" s="32" t="s">
        <v>811</v>
      </c>
      <c r="F1220" s="30">
        <v>0.001</v>
      </c>
      <c r="G1220" s="30">
        <v>2.5</v>
      </c>
      <c r="H1220" s="30">
        <v>0</v>
      </c>
      <c r="I1220" s="30">
        <v>2.5</v>
      </c>
      <c r="J1220" s="30">
        <v>1</v>
      </c>
      <c r="K1220" s="33">
        <v>0.0025</v>
      </c>
      <c r="L1220" s="33">
        <f>F1220*G1220*(1+H1220*0.01)*J1220</f>
        <v>0.0025</v>
      </c>
    </row>
    <row r="1221" spans="3:12" ht="14.25">
      <c r="C1221" s="30">
        <v>1597906796</v>
      </c>
      <c r="D1221" s="31" t="s">
        <v>1138</v>
      </c>
      <c r="E1221" s="32" t="s">
        <v>731</v>
      </c>
      <c r="F1221" s="30">
        <v>1.015</v>
      </c>
      <c r="G1221" s="30">
        <v>0.79</v>
      </c>
      <c r="H1221" s="30">
        <v>0</v>
      </c>
      <c r="I1221" s="30">
        <v>0.79</v>
      </c>
      <c r="J1221" s="30">
        <v>1</v>
      </c>
      <c r="K1221" s="33">
        <v>0.80185</v>
      </c>
      <c r="L1221" s="33">
        <f>F1221*G1221*(1+H1221*0.01)*J1221</f>
        <v>0.80185</v>
      </c>
    </row>
    <row r="1222" spans="4:12" ht="14.25">
      <c r="D1222" s="31" t="s">
        <v>542</v>
      </c>
      <c r="E1222" s="32" t="s">
        <v>722</v>
      </c>
      <c r="F1222" s="30">
        <v>2</v>
      </c>
      <c r="G1222" s="30">
        <v>1.3</v>
      </c>
      <c r="H1222" s="30">
        <v>0</v>
      </c>
      <c r="I1222" s="30">
        <v>1.3</v>
      </c>
      <c r="J1222" s="30">
        <v>1</v>
      </c>
      <c r="K1222" s="33">
        <v>2.6</v>
      </c>
      <c r="L1222" s="33">
        <f>F1222*G1222*(1+H1222*0.01)*J1222</f>
        <v>2.6</v>
      </c>
    </row>
    <row r="1223" spans="11:12" ht="14.25">
      <c r="K1223" s="33">
        <v>3.40935</v>
      </c>
      <c r="L1223" s="33">
        <f>SUM(L1219:L1222)</f>
        <v>3.40935</v>
      </c>
    </row>
    <row r="1224" ht="14.25">
      <c r="D1224" s="31" t="s">
        <v>1052</v>
      </c>
    </row>
    <row r="1225" spans="4:12" ht="14.25">
      <c r="D1225" s="31" t="s">
        <v>1139</v>
      </c>
      <c r="E1225" s="32" t="s">
        <v>1056</v>
      </c>
      <c r="F1225" s="30">
        <v>0.003</v>
      </c>
      <c r="G1225" s="30">
        <v>50</v>
      </c>
      <c r="J1225" s="30">
        <v>1</v>
      </c>
      <c r="K1225" s="33">
        <v>0.15</v>
      </c>
      <c r="L1225" s="33">
        <f>F1225*G1225*J1225</f>
        <v>0.15</v>
      </c>
    </row>
    <row r="1226" spans="4:12" ht="14.25">
      <c r="D1226" s="31" t="s">
        <v>1140</v>
      </c>
      <c r="E1226" s="32" t="s">
        <v>1056</v>
      </c>
      <c r="F1226" s="30">
        <v>0.003</v>
      </c>
      <c r="G1226" s="30">
        <v>50</v>
      </c>
      <c r="J1226" s="30">
        <v>1</v>
      </c>
      <c r="K1226" s="33">
        <v>0.15</v>
      </c>
      <c r="L1226" s="33">
        <f>F1226*G1226*J1226</f>
        <v>0.15</v>
      </c>
    </row>
    <row r="1227" spans="11:12" ht="14.25">
      <c r="K1227" s="33">
        <v>0.3</v>
      </c>
      <c r="L1227" s="33">
        <f>SUM(L1225:L1226)</f>
        <v>0.3</v>
      </c>
    </row>
    <row r="1228" ht="14.25">
      <c r="D1228" s="31" t="s">
        <v>1065</v>
      </c>
    </row>
    <row r="1229" spans="4:12" ht="14.25">
      <c r="D1229" s="31" t="s">
        <v>1141</v>
      </c>
      <c r="E1229" s="32" t="s">
        <v>1067</v>
      </c>
      <c r="F1229" s="30">
        <v>0.105</v>
      </c>
      <c r="G1229" s="30">
        <v>3.5</v>
      </c>
      <c r="J1229" s="30">
        <v>1</v>
      </c>
      <c r="K1229" s="33">
        <v>0.3675</v>
      </c>
      <c r="L1229" s="33">
        <f>F1229*G1229*J1229</f>
        <v>0.3675</v>
      </c>
    </row>
    <row r="1230" spans="4:12" ht="14.25">
      <c r="D1230" s="31" t="s">
        <v>1142</v>
      </c>
      <c r="E1230" s="32" t="s">
        <v>1067</v>
      </c>
      <c r="F1230" s="30">
        <v>0.081</v>
      </c>
      <c r="G1230" s="30">
        <v>3.5</v>
      </c>
      <c r="J1230" s="30">
        <v>1</v>
      </c>
      <c r="K1230" s="33">
        <v>0.2835</v>
      </c>
      <c r="L1230" s="33">
        <f>F1230*G1230*J1230</f>
        <v>0.28350000000000003</v>
      </c>
    </row>
    <row r="1231" spans="4:12" ht="14.25">
      <c r="D1231" s="31" t="s">
        <v>1143</v>
      </c>
      <c r="E1231" s="32" t="s">
        <v>1067</v>
      </c>
      <c r="F1231" s="30">
        <v>0.024</v>
      </c>
      <c r="G1231" s="30">
        <v>3.5</v>
      </c>
      <c r="J1231" s="30">
        <v>1</v>
      </c>
      <c r="K1231" s="33">
        <v>0.084</v>
      </c>
      <c r="L1231" s="33">
        <f>F1231*G1231*J1231</f>
        <v>0.084</v>
      </c>
    </row>
    <row r="1232" spans="4:12" ht="14.25">
      <c r="D1232" s="31" t="s">
        <v>1144</v>
      </c>
      <c r="E1232" s="32" t="s">
        <v>1067</v>
      </c>
      <c r="F1232" s="30">
        <v>0.035</v>
      </c>
      <c r="G1232" s="30">
        <v>3.5</v>
      </c>
      <c r="J1232" s="30">
        <v>1</v>
      </c>
      <c r="K1232" s="33">
        <v>0.1225</v>
      </c>
      <c r="L1232" s="33">
        <f>F1232*G1232*J1232</f>
        <v>0.12250000000000001</v>
      </c>
    </row>
    <row r="1233" spans="11:12" ht="14.25">
      <c r="K1233" s="33">
        <v>0.8575</v>
      </c>
      <c r="L1233" s="33">
        <f>SUM(L1229:L1232)</f>
        <v>0.8575</v>
      </c>
    </row>
    <row r="1234" ht="14.25">
      <c r="D1234" s="31" t="s">
        <v>1058</v>
      </c>
    </row>
    <row r="1235" spans="4:12" ht="14.25">
      <c r="D1235" s="31" t="s">
        <v>1073</v>
      </c>
      <c r="F1235" s="30">
        <v>10</v>
      </c>
      <c r="K1235" s="33">
        <v>0.34093</v>
      </c>
      <c r="L1235" s="33">
        <f>L1223*F1235*0.01</f>
        <v>0.340935</v>
      </c>
    </row>
    <row r="1236" spans="4:12" ht="14.25">
      <c r="D1236" s="31" t="s">
        <v>1059</v>
      </c>
      <c r="F1236" s="30">
        <v>30</v>
      </c>
      <c r="K1236" s="33">
        <v>0.09</v>
      </c>
      <c r="L1236" s="33">
        <f>L1227*F1236*0.01</f>
        <v>0.09</v>
      </c>
    </row>
    <row r="1237" spans="4:12" ht="14.25">
      <c r="D1237" s="31" t="s">
        <v>1068</v>
      </c>
      <c r="F1237" s="30">
        <v>95</v>
      </c>
      <c r="K1237" s="33">
        <v>0.81463</v>
      </c>
      <c r="L1237" s="33">
        <f>L1233*F1237*0.01</f>
        <v>0.814625</v>
      </c>
    </row>
    <row r="1238" spans="4:12" ht="14.25">
      <c r="D1238" s="31" t="s">
        <v>1060</v>
      </c>
      <c r="K1238" s="33">
        <v>4.56685</v>
      </c>
      <c r="L1238" s="33">
        <f>L1223+L1227+L1233</f>
        <v>4.56685</v>
      </c>
    </row>
    <row r="1239" spans="4:12" ht="14.25">
      <c r="D1239" s="31" t="s">
        <v>1061</v>
      </c>
      <c r="K1239" s="33">
        <v>1.24556</v>
      </c>
      <c r="L1239" s="33">
        <f>L1235+L1236+L1237</f>
        <v>1.24556</v>
      </c>
    </row>
    <row r="1240" spans="4:12" ht="14.25">
      <c r="D1240" s="31" t="s">
        <v>1062</v>
      </c>
      <c r="F1240" s="30">
        <v>10</v>
      </c>
      <c r="K1240" s="33">
        <v>0.58124</v>
      </c>
      <c r="L1240" s="33">
        <f>L1223*F1240*0.01+L1235*F1240*0.01+L1227*F1240*0.01+L1236*F1240*0.01+L1233*F1240*0.01+L1237*F1240*0.01</f>
        <v>0.581241</v>
      </c>
    </row>
    <row r="1241" spans="4:12" ht="14.25">
      <c r="D1241" s="31" t="s">
        <v>1063</v>
      </c>
      <c r="K1241" s="33">
        <v>6.39365</v>
      </c>
      <c r="L1241" s="33">
        <f>L1223+L1227+L1233+L1239+L1240</f>
        <v>6.393651</v>
      </c>
    </row>
    <row r="1243" spans="1:6" ht="28.5">
      <c r="A1243" s="30" t="s">
        <v>1231</v>
      </c>
      <c r="B1243" s="30" t="s">
        <v>543</v>
      </c>
      <c r="C1243" s="30" t="s">
        <v>544</v>
      </c>
      <c r="D1243" s="31" t="s">
        <v>788</v>
      </c>
      <c r="E1243" s="32" t="s">
        <v>731</v>
      </c>
      <c r="F1243" s="30">
        <v>468</v>
      </c>
    </row>
    <row r="1245" ht="14.25">
      <c r="D1245" s="31" t="s">
        <v>1070</v>
      </c>
    </row>
    <row r="1246" spans="6:11" ht="14.25">
      <c r="F1246" s="30" t="s">
        <v>1053</v>
      </c>
      <c r="G1246" s="30" t="s">
        <v>720</v>
      </c>
      <c r="H1246" s="30" t="s">
        <v>1046</v>
      </c>
      <c r="I1246" s="30" t="s">
        <v>1047</v>
      </c>
      <c r="J1246" s="30" t="s">
        <v>1048</v>
      </c>
      <c r="K1246" s="33" t="s">
        <v>1054</v>
      </c>
    </row>
    <row r="1247" spans="3:12" ht="14.25">
      <c r="C1247" s="30">
        <v>115809</v>
      </c>
      <c r="D1247" s="31" t="s">
        <v>1135</v>
      </c>
      <c r="E1247" s="32" t="s">
        <v>1136</v>
      </c>
      <c r="F1247" s="30">
        <v>0.002</v>
      </c>
      <c r="G1247" s="30">
        <v>2.5</v>
      </c>
      <c r="H1247" s="30">
        <v>0</v>
      </c>
      <c r="I1247" s="30">
        <v>2.5</v>
      </c>
      <c r="J1247" s="30">
        <v>1</v>
      </c>
      <c r="K1247" s="33">
        <v>0.005</v>
      </c>
      <c r="L1247" s="33">
        <f>F1247*G1247*(1+H1247*0.01)*J1247</f>
        <v>0.005</v>
      </c>
    </row>
    <row r="1248" spans="3:12" ht="14.25">
      <c r="C1248" s="30">
        <v>364669</v>
      </c>
      <c r="D1248" s="31" t="s">
        <v>1137</v>
      </c>
      <c r="E1248" s="32" t="s">
        <v>811</v>
      </c>
      <c r="F1248" s="30">
        <v>0.001</v>
      </c>
      <c r="G1248" s="30">
        <v>2.5</v>
      </c>
      <c r="H1248" s="30">
        <v>0</v>
      </c>
      <c r="I1248" s="30">
        <v>2.5</v>
      </c>
      <c r="J1248" s="30">
        <v>1</v>
      </c>
      <c r="K1248" s="33">
        <v>0.0025</v>
      </c>
      <c r="L1248" s="33">
        <f>F1248*G1248*(1+H1248*0.01)*J1248</f>
        <v>0.0025</v>
      </c>
    </row>
    <row r="1249" spans="3:12" ht="14.25">
      <c r="C1249" s="30">
        <v>974798241</v>
      </c>
      <c r="D1249" s="31" t="s">
        <v>1224</v>
      </c>
      <c r="E1249" s="32" t="s">
        <v>731</v>
      </c>
      <c r="F1249" s="30">
        <v>1.015</v>
      </c>
      <c r="G1249" s="30">
        <v>1.25</v>
      </c>
      <c r="H1249" s="30">
        <v>0</v>
      </c>
      <c r="I1249" s="30">
        <v>1.25</v>
      </c>
      <c r="J1249" s="30">
        <v>1</v>
      </c>
      <c r="K1249" s="33">
        <v>1.26875</v>
      </c>
      <c r="L1249" s="33">
        <f>F1249*G1249*(1+H1249*0.01)*J1249</f>
        <v>1.2687499999999998</v>
      </c>
    </row>
    <row r="1250" spans="4:12" ht="14.25">
      <c r="D1250" s="31" t="s">
        <v>545</v>
      </c>
      <c r="E1250" s="32" t="s">
        <v>722</v>
      </c>
      <c r="F1250" s="30">
        <v>2</v>
      </c>
      <c r="G1250" s="30">
        <v>1.5</v>
      </c>
      <c r="H1250" s="30">
        <v>0</v>
      </c>
      <c r="I1250" s="30">
        <v>1.5</v>
      </c>
      <c r="J1250" s="30">
        <v>1</v>
      </c>
      <c r="K1250" s="33">
        <v>3</v>
      </c>
      <c r="L1250" s="33">
        <f>F1250*G1250*(1+H1250*0.01)*J1250</f>
        <v>3</v>
      </c>
    </row>
    <row r="1251" spans="11:12" ht="14.25">
      <c r="K1251" s="33">
        <v>4.27625</v>
      </c>
      <c r="L1251" s="33">
        <f>SUM(L1247:L1250)</f>
        <v>4.27625</v>
      </c>
    </row>
    <row r="1252" ht="14.25">
      <c r="D1252" s="31" t="s">
        <v>1052</v>
      </c>
    </row>
    <row r="1253" spans="4:12" ht="14.25">
      <c r="D1253" s="31" t="s">
        <v>1139</v>
      </c>
      <c r="E1253" s="32" t="s">
        <v>1056</v>
      </c>
      <c r="F1253" s="30">
        <v>0.002</v>
      </c>
      <c r="G1253" s="30">
        <v>50</v>
      </c>
      <c r="J1253" s="30">
        <v>1</v>
      </c>
      <c r="K1253" s="33">
        <v>0.1</v>
      </c>
      <c r="L1253" s="33">
        <f>F1253*G1253*J1253</f>
        <v>0.1</v>
      </c>
    </row>
    <row r="1254" spans="4:12" ht="14.25">
      <c r="D1254" s="31" t="s">
        <v>1140</v>
      </c>
      <c r="E1254" s="32" t="s">
        <v>1056</v>
      </c>
      <c r="F1254" s="30">
        <v>0.002</v>
      </c>
      <c r="G1254" s="30">
        <v>50</v>
      </c>
      <c r="J1254" s="30">
        <v>1</v>
      </c>
      <c r="K1254" s="33">
        <v>0.1</v>
      </c>
      <c r="L1254" s="33">
        <f>F1254*G1254*J1254</f>
        <v>0.1</v>
      </c>
    </row>
    <row r="1255" spans="11:12" ht="14.25">
      <c r="K1255" s="33">
        <v>0.2</v>
      </c>
      <c r="L1255" s="33">
        <f>SUM(L1253:L1254)</f>
        <v>0.2</v>
      </c>
    </row>
    <row r="1256" ht="14.25">
      <c r="D1256" s="31" t="s">
        <v>1065</v>
      </c>
    </row>
    <row r="1257" spans="4:12" ht="14.25">
      <c r="D1257" s="31" t="s">
        <v>1141</v>
      </c>
      <c r="E1257" s="32" t="s">
        <v>1067</v>
      </c>
      <c r="F1257" s="30">
        <v>0.1</v>
      </c>
      <c r="G1257" s="30">
        <v>3.5</v>
      </c>
      <c r="J1257" s="30">
        <v>1</v>
      </c>
      <c r="K1257" s="33">
        <v>0.35</v>
      </c>
      <c r="L1257" s="33">
        <f>F1257*G1257*J1257</f>
        <v>0.35000000000000003</v>
      </c>
    </row>
    <row r="1258" spans="4:12" ht="14.25">
      <c r="D1258" s="31" t="s">
        <v>1142</v>
      </c>
      <c r="E1258" s="32" t="s">
        <v>1067</v>
      </c>
      <c r="F1258" s="30">
        <v>0.084</v>
      </c>
      <c r="G1258" s="30">
        <v>3.5</v>
      </c>
      <c r="J1258" s="30">
        <v>1</v>
      </c>
      <c r="K1258" s="33">
        <v>0.294</v>
      </c>
      <c r="L1258" s="33">
        <f>F1258*G1258*J1258</f>
        <v>0.29400000000000004</v>
      </c>
    </row>
    <row r="1259" spans="4:12" ht="14.25">
      <c r="D1259" s="31" t="s">
        <v>1143</v>
      </c>
      <c r="E1259" s="32" t="s">
        <v>1067</v>
      </c>
      <c r="F1259" s="30">
        <v>0.016</v>
      </c>
      <c r="G1259" s="30">
        <v>3.5</v>
      </c>
      <c r="J1259" s="30">
        <v>1</v>
      </c>
      <c r="K1259" s="33">
        <v>0.056</v>
      </c>
      <c r="L1259" s="33">
        <f>F1259*G1259*J1259</f>
        <v>0.056</v>
      </c>
    </row>
    <row r="1260" spans="4:12" ht="14.25">
      <c r="D1260" s="31" t="s">
        <v>1144</v>
      </c>
      <c r="E1260" s="32" t="s">
        <v>1067</v>
      </c>
      <c r="F1260" s="30">
        <v>0.0333</v>
      </c>
      <c r="G1260" s="30">
        <v>3.5</v>
      </c>
      <c r="J1260" s="30">
        <v>1</v>
      </c>
      <c r="K1260" s="33">
        <v>0.11655</v>
      </c>
      <c r="L1260" s="33">
        <f>F1260*G1260*J1260</f>
        <v>0.11655000000000001</v>
      </c>
    </row>
    <row r="1261" spans="11:12" ht="14.25">
      <c r="K1261" s="33">
        <v>0.81655</v>
      </c>
      <c r="L1261" s="33">
        <f>SUM(L1257:L1260)</f>
        <v>0.8165500000000002</v>
      </c>
    </row>
    <row r="1262" ht="14.25">
      <c r="D1262" s="31" t="s">
        <v>1058</v>
      </c>
    </row>
    <row r="1263" spans="4:12" ht="14.25">
      <c r="D1263" s="31" t="s">
        <v>1073</v>
      </c>
      <c r="F1263" s="30">
        <v>10</v>
      </c>
      <c r="K1263" s="33">
        <v>0.42762</v>
      </c>
      <c r="L1263" s="33">
        <f>L1251*F1263*0.01</f>
        <v>0.42762500000000003</v>
      </c>
    </row>
    <row r="1264" spans="4:12" ht="14.25">
      <c r="D1264" s="31" t="s">
        <v>1059</v>
      </c>
      <c r="F1264" s="30">
        <v>30</v>
      </c>
      <c r="K1264" s="33">
        <v>0.06</v>
      </c>
      <c r="L1264" s="33">
        <f>L1255*F1264*0.01</f>
        <v>0.06</v>
      </c>
    </row>
    <row r="1265" spans="4:12" ht="14.25">
      <c r="D1265" s="31" t="s">
        <v>1068</v>
      </c>
      <c r="F1265" s="30">
        <v>95</v>
      </c>
      <c r="K1265" s="33">
        <v>0.77572</v>
      </c>
      <c r="L1265" s="33">
        <f>L1261*F1265*0.01</f>
        <v>0.7757225000000003</v>
      </c>
    </row>
    <row r="1266" spans="4:12" ht="14.25">
      <c r="D1266" s="31" t="s">
        <v>1060</v>
      </c>
      <c r="K1266" s="33">
        <v>5.2928</v>
      </c>
      <c r="L1266" s="33">
        <f>L1251+L1255+L1261</f>
        <v>5.292800000000001</v>
      </c>
    </row>
    <row r="1267" spans="4:12" ht="14.25">
      <c r="D1267" s="31" t="s">
        <v>1061</v>
      </c>
      <c r="K1267" s="33">
        <v>1.26335</v>
      </c>
      <c r="L1267" s="33">
        <f>L1263+L1264+L1265</f>
        <v>1.2633475000000003</v>
      </c>
    </row>
    <row r="1268" spans="4:12" ht="14.25">
      <c r="D1268" s="31" t="s">
        <v>1062</v>
      </c>
      <c r="F1268" s="30">
        <v>10</v>
      </c>
      <c r="K1268" s="33">
        <v>0.65561</v>
      </c>
      <c r="L1268" s="33">
        <f>L1251*F1268*0.01+L1263*F1268*0.01+L1255*F1268*0.01+L1264*F1268*0.01+L1261*F1268*0.01+L1265*F1268*0.01</f>
        <v>0.65561475</v>
      </c>
    </row>
    <row r="1269" spans="4:12" ht="14.25">
      <c r="D1269" s="31" t="s">
        <v>1063</v>
      </c>
      <c r="K1269" s="33">
        <v>7.21176</v>
      </c>
      <c r="L1269" s="33">
        <f>L1251+L1255+L1261+L1267+L1268</f>
        <v>7.2117622500000005</v>
      </c>
    </row>
    <row r="1271" spans="1:6" ht="28.5">
      <c r="A1271" s="30" t="s">
        <v>1232</v>
      </c>
      <c r="B1271" s="30" t="s">
        <v>543</v>
      </c>
      <c r="C1271" s="30" t="s">
        <v>544</v>
      </c>
      <c r="D1271" s="31" t="s">
        <v>478</v>
      </c>
      <c r="E1271" s="32" t="s">
        <v>731</v>
      </c>
      <c r="F1271" s="30">
        <v>493</v>
      </c>
    </row>
    <row r="1273" ht="14.25">
      <c r="D1273" s="31" t="s">
        <v>1070</v>
      </c>
    </row>
    <row r="1274" spans="6:11" ht="14.25">
      <c r="F1274" s="30" t="s">
        <v>1053</v>
      </c>
      <c r="G1274" s="30" t="s">
        <v>720</v>
      </c>
      <c r="H1274" s="30" t="s">
        <v>1046</v>
      </c>
      <c r="I1274" s="30" t="s">
        <v>1047</v>
      </c>
      <c r="J1274" s="30" t="s">
        <v>1048</v>
      </c>
      <c r="K1274" s="33" t="s">
        <v>1054</v>
      </c>
    </row>
    <row r="1275" spans="3:12" ht="14.25">
      <c r="C1275" s="30">
        <v>115809</v>
      </c>
      <c r="D1275" s="31" t="s">
        <v>1135</v>
      </c>
      <c r="E1275" s="32" t="s">
        <v>1136</v>
      </c>
      <c r="F1275" s="30">
        <v>0.002</v>
      </c>
      <c r="G1275" s="30">
        <v>2.5</v>
      </c>
      <c r="H1275" s="30">
        <v>0</v>
      </c>
      <c r="I1275" s="30">
        <v>2.5</v>
      </c>
      <c r="J1275" s="30">
        <v>1</v>
      </c>
      <c r="K1275" s="33">
        <v>0.005</v>
      </c>
      <c r="L1275" s="33">
        <f>F1275*G1275*(1+H1275*0.01)*J1275</f>
        <v>0.005</v>
      </c>
    </row>
    <row r="1276" spans="3:12" ht="14.25">
      <c r="C1276" s="30">
        <v>364669</v>
      </c>
      <c r="D1276" s="31" t="s">
        <v>1137</v>
      </c>
      <c r="E1276" s="32" t="s">
        <v>811</v>
      </c>
      <c r="F1276" s="30">
        <v>0.001</v>
      </c>
      <c r="G1276" s="30">
        <v>2.5</v>
      </c>
      <c r="H1276" s="30">
        <v>0</v>
      </c>
      <c r="I1276" s="30">
        <v>2.5</v>
      </c>
      <c r="J1276" s="30">
        <v>1</v>
      </c>
      <c r="K1276" s="33">
        <v>0.0025</v>
      </c>
      <c r="L1276" s="33">
        <f>F1276*G1276*(1+H1276*0.01)*J1276</f>
        <v>0.0025</v>
      </c>
    </row>
    <row r="1277" spans="4:12" ht="14.25">
      <c r="D1277" s="31" t="s">
        <v>546</v>
      </c>
      <c r="E1277" s="32" t="s">
        <v>731</v>
      </c>
      <c r="F1277" s="30">
        <v>1.015</v>
      </c>
      <c r="G1277" s="30">
        <v>1.85</v>
      </c>
      <c r="H1277" s="30">
        <v>0</v>
      </c>
      <c r="I1277" s="30">
        <v>1.85</v>
      </c>
      <c r="J1277" s="30">
        <v>1</v>
      </c>
      <c r="K1277" s="33">
        <v>1.87775</v>
      </c>
      <c r="L1277" s="33">
        <f>F1277*G1277*(1+H1277*0.01)*J1277</f>
        <v>1.8777499999999998</v>
      </c>
    </row>
    <row r="1278" spans="4:12" ht="14.25">
      <c r="D1278" s="31" t="s">
        <v>547</v>
      </c>
      <c r="E1278" s="32" t="s">
        <v>722</v>
      </c>
      <c r="F1278" s="30">
        <v>2</v>
      </c>
      <c r="G1278" s="30">
        <v>2</v>
      </c>
      <c r="H1278" s="30">
        <v>0</v>
      </c>
      <c r="I1278" s="30">
        <v>2</v>
      </c>
      <c r="J1278" s="30">
        <v>1</v>
      </c>
      <c r="K1278" s="33">
        <v>4</v>
      </c>
      <c r="L1278" s="33">
        <f>F1278*G1278*(1+H1278*0.01)*J1278</f>
        <v>4</v>
      </c>
    </row>
    <row r="1279" spans="11:12" ht="14.25">
      <c r="K1279" s="33">
        <v>5.88525</v>
      </c>
      <c r="L1279" s="33">
        <f>SUM(L1275:L1278)</f>
        <v>5.88525</v>
      </c>
    </row>
    <row r="1280" ht="14.25">
      <c r="D1280" s="31" t="s">
        <v>1052</v>
      </c>
    </row>
    <row r="1281" spans="4:12" ht="14.25">
      <c r="D1281" s="31" t="s">
        <v>1139</v>
      </c>
      <c r="E1281" s="32" t="s">
        <v>1056</v>
      </c>
      <c r="F1281" s="30">
        <v>0.002</v>
      </c>
      <c r="G1281" s="30">
        <v>50</v>
      </c>
      <c r="J1281" s="30">
        <v>1</v>
      </c>
      <c r="K1281" s="33">
        <v>0.1</v>
      </c>
      <c r="L1281" s="33">
        <f>F1281*G1281*J1281</f>
        <v>0.1</v>
      </c>
    </row>
    <row r="1282" spans="4:12" ht="14.25">
      <c r="D1282" s="31" t="s">
        <v>1140</v>
      </c>
      <c r="E1282" s="32" t="s">
        <v>1056</v>
      </c>
      <c r="F1282" s="30">
        <v>0.002</v>
      </c>
      <c r="G1282" s="30">
        <v>50</v>
      </c>
      <c r="J1282" s="30">
        <v>1</v>
      </c>
      <c r="K1282" s="33">
        <v>0.1</v>
      </c>
      <c r="L1282" s="33">
        <f>F1282*G1282*J1282</f>
        <v>0.1</v>
      </c>
    </row>
    <row r="1283" spans="11:12" ht="14.25">
      <c r="K1283" s="33">
        <v>0.2</v>
      </c>
      <c r="L1283" s="33">
        <f>SUM(L1281:L1282)</f>
        <v>0.2</v>
      </c>
    </row>
    <row r="1284" ht="14.25">
      <c r="D1284" s="31" t="s">
        <v>1065</v>
      </c>
    </row>
    <row r="1285" spans="4:12" ht="14.25">
      <c r="D1285" s="31" t="s">
        <v>1141</v>
      </c>
      <c r="E1285" s="32" t="s">
        <v>1067</v>
      </c>
      <c r="F1285" s="30">
        <v>0.1</v>
      </c>
      <c r="G1285" s="30">
        <v>3.5</v>
      </c>
      <c r="J1285" s="30">
        <v>1</v>
      </c>
      <c r="K1285" s="33">
        <v>0.35</v>
      </c>
      <c r="L1285" s="33">
        <f>F1285*G1285*J1285</f>
        <v>0.35000000000000003</v>
      </c>
    </row>
    <row r="1286" spans="4:12" ht="14.25">
      <c r="D1286" s="31" t="s">
        <v>1142</v>
      </c>
      <c r="E1286" s="32" t="s">
        <v>1067</v>
      </c>
      <c r="F1286" s="30">
        <v>0.084</v>
      </c>
      <c r="G1286" s="30">
        <v>3.5</v>
      </c>
      <c r="J1286" s="30">
        <v>1</v>
      </c>
      <c r="K1286" s="33">
        <v>0.294</v>
      </c>
      <c r="L1286" s="33">
        <f>F1286*G1286*J1286</f>
        <v>0.29400000000000004</v>
      </c>
    </row>
    <row r="1287" spans="4:12" ht="14.25">
      <c r="D1287" s="31" t="s">
        <v>1143</v>
      </c>
      <c r="E1287" s="32" t="s">
        <v>1067</v>
      </c>
      <c r="F1287" s="30">
        <v>0.016</v>
      </c>
      <c r="G1287" s="30">
        <v>3.5</v>
      </c>
      <c r="J1287" s="30">
        <v>1</v>
      </c>
      <c r="K1287" s="33">
        <v>0.056</v>
      </c>
      <c r="L1287" s="33">
        <f>F1287*G1287*J1287</f>
        <v>0.056</v>
      </c>
    </row>
    <row r="1288" spans="4:12" ht="14.25">
      <c r="D1288" s="31" t="s">
        <v>1144</v>
      </c>
      <c r="E1288" s="32" t="s">
        <v>1067</v>
      </c>
      <c r="F1288" s="30">
        <v>0.0333</v>
      </c>
      <c r="G1288" s="30">
        <v>3.5</v>
      </c>
      <c r="J1288" s="30">
        <v>1</v>
      </c>
      <c r="K1288" s="33">
        <v>0.11655</v>
      </c>
      <c r="L1288" s="33">
        <f>F1288*G1288*J1288</f>
        <v>0.11655000000000001</v>
      </c>
    </row>
    <row r="1289" spans="11:12" ht="14.25">
      <c r="K1289" s="33">
        <v>0.81655</v>
      </c>
      <c r="L1289" s="33">
        <f>SUM(L1285:L1288)</f>
        <v>0.8165500000000002</v>
      </c>
    </row>
    <row r="1290" ht="14.25">
      <c r="D1290" s="31" t="s">
        <v>1058</v>
      </c>
    </row>
    <row r="1291" spans="4:12" ht="14.25">
      <c r="D1291" s="31" t="s">
        <v>1073</v>
      </c>
      <c r="F1291" s="30">
        <v>10</v>
      </c>
      <c r="K1291" s="33">
        <v>0.58852</v>
      </c>
      <c r="L1291" s="33">
        <f>L1279*F1291*0.01</f>
        <v>0.588525</v>
      </c>
    </row>
    <row r="1292" spans="4:12" ht="14.25">
      <c r="D1292" s="31" t="s">
        <v>1059</v>
      </c>
      <c r="F1292" s="30">
        <v>30</v>
      </c>
      <c r="K1292" s="33">
        <v>0.06</v>
      </c>
      <c r="L1292" s="33">
        <f>L1283*F1292*0.01</f>
        <v>0.06</v>
      </c>
    </row>
    <row r="1293" spans="4:12" ht="14.25">
      <c r="D1293" s="31" t="s">
        <v>1068</v>
      </c>
      <c r="F1293" s="30">
        <v>95</v>
      </c>
      <c r="K1293" s="33">
        <v>0.77572</v>
      </c>
      <c r="L1293" s="33">
        <f>L1289*F1293*0.01</f>
        <v>0.7757225000000003</v>
      </c>
    </row>
    <row r="1294" spans="4:12" ht="14.25">
      <c r="D1294" s="31" t="s">
        <v>1060</v>
      </c>
      <c r="K1294" s="33">
        <v>6.9018</v>
      </c>
      <c r="L1294" s="33">
        <f>L1279+L1283+L1289</f>
        <v>6.901800000000001</v>
      </c>
    </row>
    <row r="1295" spans="4:12" ht="14.25">
      <c r="D1295" s="31" t="s">
        <v>1061</v>
      </c>
      <c r="K1295" s="33">
        <v>1.42425</v>
      </c>
      <c r="L1295" s="33">
        <f>L1291+L1292+L1293</f>
        <v>1.4242475000000003</v>
      </c>
    </row>
    <row r="1296" spans="4:12" ht="14.25">
      <c r="D1296" s="31" t="s">
        <v>1062</v>
      </c>
      <c r="F1296" s="30">
        <v>10</v>
      </c>
      <c r="K1296" s="33">
        <v>0.8326</v>
      </c>
      <c r="L1296" s="33">
        <f>L1279*F1296*0.01+L1291*F1296*0.01+L1283*F1296*0.01+L1292*F1296*0.01+L1289*F1296*0.01+L1293*F1296*0.01</f>
        <v>0.83260475</v>
      </c>
    </row>
    <row r="1297" spans="4:12" ht="14.25">
      <c r="D1297" s="31" t="s">
        <v>1063</v>
      </c>
      <c r="K1297" s="33">
        <v>9.15865</v>
      </c>
      <c r="L1297" s="33">
        <f>L1279+L1283+L1289+L1295+L1296</f>
        <v>9.158652250000001</v>
      </c>
    </row>
    <row r="1299" spans="1:6" ht="28.5">
      <c r="A1299" s="30" t="s">
        <v>1233</v>
      </c>
      <c r="B1299" s="30" t="s">
        <v>548</v>
      </c>
      <c r="C1299" s="30" t="s">
        <v>549</v>
      </c>
      <c r="D1299" s="31" t="s">
        <v>789</v>
      </c>
      <c r="E1299" s="32" t="s">
        <v>731</v>
      </c>
      <c r="F1299" s="30">
        <v>340</v>
      </c>
    </row>
    <row r="1301" ht="14.25">
      <c r="D1301" s="31" t="s">
        <v>1070</v>
      </c>
    </row>
    <row r="1302" spans="6:11" ht="14.25">
      <c r="F1302" s="30" t="s">
        <v>1053</v>
      </c>
      <c r="G1302" s="30" t="s">
        <v>720</v>
      </c>
      <c r="H1302" s="30" t="s">
        <v>1046</v>
      </c>
      <c r="I1302" s="30" t="s">
        <v>1047</v>
      </c>
      <c r="J1302" s="30" t="s">
        <v>1048</v>
      </c>
      <c r="K1302" s="33" t="s">
        <v>1054</v>
      </c>
    </row>
    <row r="1303" spans="3:12" ht="14.25">
      <c r="C1303" s="30">
        <v>115809</v>
      </c>
      <c r="D1303" s="31" t="s">
        <v>1135</v>
      </c>
      <c r="E1303" s="32" t="s">
        <v>1136</v>
      </c>
      <c r="F1303" s="30">
        <v>0.002</v>
      </c>
      <c r="G1303" s="30">
        <v>2.5</v>
      </c>
      <c r="H1303" s="30">
        <v>0</v>
      </c>
      <c r="I1303" s="30">
        <v>2.5</v>
      </c>
      <c r="J1303" s="30">
        <v>1</v>
      </c>
      <c r="K1303" s="33">
        <v>0.005</v>
      </c>
      <c r="L1303" s="33">
        <f>F1303*G1303*(1+H1303*0.01)*J1303</f>
        <v>0.005</v>
      </c>
    </row>
    <row r="1304" spans="3:12" ht="14.25">
      <c r="C1304" s="30">
        <v>364669</v>
      </c>
      <c r="D1304" s="31" t="s">
        <v>1137</v>
      </c>
      <c r="E1304" s="32" t="s">
        <v>811</v>
      </c>
      <c r="F1304" s="30">
        <v>0.001</v>
      </c>
      <c r="G1304" s="30">
        <v>2.5</v>
      </c>
      <c r="H1304" s="30">
        <v>0</v>
      </c>
      <c r="I1304" s="30">
        <v>2.5</v>
      </c>
      <c r="J1304" s="30">
        <v>1</v>
      </c>
      <c r="K1304" s="33">
        <v>0.0025</v>
      </c>
      <c r="L1304" s="33">
        <f>F1304*G1304*(1+H1304*0.01)*J1304</f>
        <v>0.0025</v>
      </c>
    </row>
    <row r="1305" spans="3:12" ht="14.25">
      <c r="C1305" s="30">
        <v>974798241</v>
      </c>
      <c r="D1305" s="31" t="s">
        <v>1226</v>
      </c>
      <c r="E1305" s="32" t="s">
        <v>731</v>
      </c>
      <c r="F1305" s="30">
        <v>1.01</v>
      </c>
      <c r="G1305" s="30">
        <v>2.56</v>
      </c>
      <c r="H1305" s="30">
        <v>0</v>
      </c>
      <c r="I1305" s="30">
        <v>2.56</v>
      </c>
      <c r="J1305" s="30">
        <v>1</v>
      </c>
      <c r="K1305" s="33">
        <v>2.5856</v>
      </c>
      <c r="L1305" s="33">
        <f>F1305*G1305*(1+H1305*0.01)*J1305</f>
        <v>2.5856</v>
      </c>
    </row>
    <row r="1306" spans="4:12" ht="14.25">
      <c r="D1306" s="31" t="s">
        <v>550</v>
      </c>
      <c r="E1306" s="32" t="s">
        <v>722</v>
      </c>
      <c r="F1306" s="30">
        <v>2</v>
      </c>
      <c r="G1306" s="30">
        <v>2.5</v>
      </c>
      <c r="H1306" s="30">
        <v>0</v>
      </c>
      <c r="I1306" s="30">
        <v>2.5</v>
      </c>
      <c r="J1306" s="30">
        <v>1</v>
      </c>
      <c r="K1306" s="33">
        <v>5</v>
      </c>
      <c r="L1306" s="33">
        <f>F1306*G1306*(1+H1306*0.01)*J1306</f>
        <v>5</v>
      </c>
    </row>
    <row r="1307" spans="11:12" ht="14.25">
      <c r="K1307" s="33">
        <v>7.5931</v>
      </c>
      <c r="L1307" s="33">
        <f>SUM(L1303:L1306)</f>
        <v>7.5931</v>
      </c>
    </row>
    <row r="1308" ht="14.25">
      <c r="D1308" s="31" t="s">
        <v>1052</v>
      </c>
    </row>
    <row r="1309" spans="4:12" ht="14.25">
      <c r="D1309" s="31" t="s">
        <v>1139</v>
      </c>
      <c r="E1309" s="32" t="s">
        <v>1056</v>
      </c>
      <c r="F1309" s="30">
        <v>0.002</v>
      </c>
      <c r="G1309" s="30">
        <v>50</v>
      </c>
      <c r="J1309" s="30">
        <v>1</v>
      </c>
      <c r="K1309" s="33">
        <v>0.1</v>
      </c>
      <c r="L1309" s="33">
        <f>F1309*G1309*J1309</f>
        <v>0.1</v>
      </c>
    </row>
    <row r="1310" spans="4:12" ht="14.25">
      <c r="D1310" s="31" t="s">
        <v>1140</v>
      </c>
      <c r="E1310" s="32" t="s">
        <v>1056</v>
      </c>
      <c r="F1310" s="30">
        <v>0.002</v>
      </c>
      <c r="G1310" s="30">
        <v>50</v>
      </c>
      <c r="J1310" s="30">
        <v>1</v>
      </c>
      <c r="K1310" s="33">
        <v>0.1</v>
      </c>
      <c r="L1310" s="33">
        <f>F1310*G1310*J1310</f>
        <v>0.1</v>
      </c>
    </row>
    <row r="1311" spans="11:12" ht="14.25">
      <c r="K1311" s="33">
        <v>0.2</v>
      </c>
      <c r="L1311" s="33">
        <f>SUM(L1309:L1310)</f>
        <v>0.2</v>
      </c>
    </row>
    <row r="1312" ht="14.25">
      <c r="D1312" s="31" t="s">
        <v>1065</v>
      </c>
    </row>
    <row r="1313" spans="4:12" ht="14.25">
      <c r="D1313" s="31" t="s">
        <v>1141</v>
      </c>
      <c r="E1313" s="32" t="s">
        <v>1067</v>
      </c>
      <c r="F1313" s="30">
        <v>0.1</v>
      </c>
      <c r="G1313" s="30">
        <v>3.5</v>
      </c>
      <c r="J1313" s="30">
        <v>1</v>
      </c>
      <c r="K1313" s="33">
        <v>0.35</v>
      </c>
      <c r="L1313" s="33">
        <f>F1313*G1313*J1313</f>
        <v>0.35000000000000003</v>
      </c>
    </row>
    <row r="1314" spans="4:12" ht="14.25">
      <c r="D1314" s="31" t="s">
        <v>1142</v>
      </c>
      <c r="E1314" s="32" t="s">
        <v>1067</v>
      </c>
      <c r="F1314" s="30">
        <v>0.084</v>
      </c>
      <c r="G1314" s="30">
        <v>3.5</v>
      </c>
      <c r="J1314" s="30">
        <v>1</v>
      </c>
      <c r="K1314" s="33">
        <v>0.294</v>
      </c>
      <c r="L1314" s="33">
        <f>F1314*G1314*J1314</f>
        <v>0.29400000000000004</v>
      </c>
    </row>
    <row r="1315" spans="4:12" ht="14.25">
      <c r="D1315" s="31" t="s">
        <v>1143</v>
      </c>
      <c r="E1315" s="32" t="s">
        <v>1067</v>
      </c>
      <c r="F1315" s="30">
        <v>0.016</v>
      </c>
      <c r="G1315" s="30">
        <v>3.5</v>
      </c>
      <c r="J1315" s="30">
        <v>1</v>
      </c>
      <c r="K1315" s="33">
        <v>0.056</v>
      </c>
      <c r="L1315" s="33">
        <f>F1315*G1315*J1315</f>
        <v>0.056</v>
      </c>
    </row>
    <row r="1316" spans="4:12" ht="14.25">
      <c r="D1316" s="31" t="s">
        <v>1144</v>
      </c>
      <c r="E1316" s="32" t="s">
        <v>1067</v>
      </c>
      <c r="F1316" s="30">
        <v>0.0333</v>
      </c>
      <c r="G1316" s="30">
        <v>3.5</v>
      </c>
      <c r="J1316" s="30">
        <v>1</v>
      </c>
      <c r="K1316" s="33">
        <v>0.11655</v>
      </c>
      <c r="L1316" s="33">
        <f>F1316*G1316*J1316</f>
        <v>0.11655000000000001</v>
      </c>
    </row>
    <row r="1317" spans="11:12" ht="14.25">
      <c r="K1317" s="33">
        <v>0.81655</v>
      </c>
      <c r="L1317" s="33">
        <f>SUM(L1313:L1316)</f>
        <v>0.8165500000000002</v>
      </c>
    </row>
    <row r="1318" ht="14.25">
      <c r="D1318" s="31" t="s">
        <v>1058</v>
      </c>
    </row>
    <row r="1319" spans="4:12" ht="14.25">
      <c r="D1319" s="31" t="s">
        <v>1073</v>
      </c>
      <c r="F1319" s="30">
        <v>10</v>
      </c>
      <c r="K1319" s="33">
        <v>0.75931</v>
      </c>
      <c r="L1319" s="33">
        <f>L1307*F1319*0.01</f>
        <v>0.75931</v>
      </c>
    </row>
    <row r="1320" spans="4:12" ht="14.25">
      <c r="D1320" s="31" t="s">
        <v>1059</v>
      </c>
      <c r="F1320" s="30">
        <v>30</v>
      </c>
      <c r="K1320" s="33">
        <v>0.06</v>
      </c>
      <c r="L1320" s="33">
        <f>L1311*F1320*0.01</f>
        <v>0.06</v>
      </c>
    </row>
    <row r="1321" spans="4:12" ht="14.25">
      <c r="D1321" s="31" t="s">
        <v>1068</v>
      </c>
      <c r="F1321" s="30">
        <v>95</v>
      </c>
      <c r="K1321" s="33">
        <v>0.77572</v>
      </c>
      <c r="L1321" s="33">
        <f>L1317*F1321*0.01</f>
        <v>0.7757225000000003</v>
      </c>
    </row>
    <row r="1322" spans="4:12" ht="14.25">
      <c r="D1322" s="31" t="s">
        <v>1060</v>
      </c>
      <c r="K1322" s="33">
        <v>8.60965</v>
      </c>
      <c r="L1322" s="33">
        <f>L1307+L1311+L1317</f>
        <v>8.60965</v>
      </c>
    </row>
    <row r="1323" spans="4:12" ht="14.25">
      <c r="D1323" s="31" t="s">
        <v>1061</v>
      </c>
      <c r="K1323" s="33">
        <v>1.59503</v>
      </c>
      <c r="L1323" s="33">
        <f>L1319+L1320+L1321</f>
        <v>1.5950325000000003</v>
      </c>
    </row>
    <row r="1324" spans="4:12" ht="14.25">
      <c r="D1324" s="31" t="s">
        <v>1062</v>
      </c>
      <c r="F1324" s="30">
        <v>10</v>
      </c>
      <c r="K1324" s="33">
        <v>1.02047</v>
      </c>
      <c r="L1324" s="33">
        <f>L1307*F1324*0.01+L1319*F1324*0.01+L1311*F1324*0.01+L1320*F1324*0.01+L1317*F1324*0.01+L1321*F1324*0.01</f>
        <v>1.0204682500000002</v>
      </c>
    </row>
    <row r="1325" spans="4:12" ht="14.25">
      <c r="D1325" s="31" t="s">
        <v>1063</v>
      </c>
      <c r="K1325" s="33">
        <v>11.22515</v>
      </c>
      <c r="L1325" s="33">
        <f>L1307+L1311+L1317+L1323+L1324</f>
        <v>11.225150750000001</v>
      </c>
    </row>
    <row r="1327" spans="1:6" ht="28.5">
      <c r="A1327" s="30" t="s">
        <v>1234</v>
      </c>
      <c r="B1327" s="30" t="s">
        <v>551</v>
      </c>
      <c r="C1327" s="30" t="s">
        <v>552</v>
      </c>
      <c r="D1327" s="31" t="s">
        <v>790</v>
      </c>
      <c r="E1327" s="32" t="s">
        <v>731</v>
      </c>
      <c r="F1327" s="30">
        <v>379</v>
      </c>
    </row>
    <row r="1329" ht="14.25">
      <c r="D1329" s="31" t="s">
        <v>1070</v>
      </c>
    </row>
    <row r="1330" spans="6:11" ht="14.25">
      <c r="F1330" s="30" t="s">
        <v>1053</v>
      </c>
      <c r="G1330" s="30" t="s">
        <v>720</v>
      </c>
      <c r="H1330" s="30" t="s">
        <v>1046</v>
      </c>
      <c r="I1330" s="30" t="s">
        <v>1047</v>
      </c>
      <c r="J1330" s="30" t="s">
        <v>1048</v>
      </c>
      <c r="K1330" s="33" t="s">
        <v>1054</v>
      </c>
    </row>
    <row r="1331" spans="3:12" ht="14.25">
      <c r="C1331" s="30">
        <v>115809</v>
      </c>
      <c r="D1331" s="31" t="s">
        <v>1135</v>
      </c>
      <c r="E1331" s="32" t="s">
        <v>1136</v>
      </c>
      <c r="F1331" s="30">
        <v>0.002</v>
      </c>
      <c r="G1331" s="30">
        <v>2.5</v>
      </c>
      <c r="H1331" s="30">
        <v>0</v>
      </c>
      <c r="I1331" s="30">
        <v>2.5</v>
      </c>
      <c r="J1331" s="30">
        <v>1</v>
      </c>
      <c r="K1331" s="33">
        <v>0.005</v>
      </c>
      <c r="L1331" s="33">
        <f>F1331*G1331*(1+H1331*0.01)*J1331</f>
        <v>0.005</v>
      </c>
    </row>
    <row r="1332" spans="3:12" ht="14.25">
      <c r="C1332" s="30">
        <v>364669</v>
      </c>
      <c r="D1332" s="31" t="s">
        <v>1137</v>
      </c>
      <c r="E1332" s="32" t="s">
        <v>811</v>
      </c>
      <c r="F1332" s="30">
        <v>0.001</v>
      </c>
      <c r="G1332" s="30">
        <v>2.5</v>
      </c>
      <c r="H1332" s="30">
        <v>0</v>
      </c>
      <c r="I1332" s="30">
        <v>2.5</v>
      </c>
      <c r="J1332" s="30">
        <v>1</v>
      </c>
      <c r="K1332" s="33">
        <v>0.0025</v>
      </c>
      <c r="L1332" s="33">
        <f>F1332*G1332*(1+H1332*0.01)*J1332</f>
        <v>0.0025</v>
      </c>
    </row>
    <row r="1333" spans="3:12" ht="14.25">
      <c r="C1333" s="30">
        <v>974798241</v>
      </c>
      <c r="D1333" s="31" t="s">
        <v>1228</v>
      </c>
      <c r="E1333" s="32" t="s">
        <v>731</v>
      </c>
      <c r="F1333" s="30">
        <v>1.01</v>
      </c>
      <c r="G1333" s="30">
        <v>4.52</v>
      </c>
      <c r="H1333" s="30">
        <v>0</v>
      </c>
      <c r="I1333" s="30">
        <v>4.52</v>
      </c>
      <c r="J1333" s="30">
        <v>1</v>
      </c>
      <c r="K1333" s="33">
        <v>4.5652</v>
      </c>
      <c r="L1333" s="33">
        <f>F1333*G1333*(1+H1333*0.01)*J1333</f>
        <v>4.5652</v>
      </c>
    </row>
    <row r="1334" spans="4:12" ht="14.25">
      <c r="D1334" s="31" t="s">
        <v>553</v>
      </c>
      <c r="E1334" s="32" t="s">
        <v>722</v>
      </c>
      <c r="F1334" s="30">
        <v>2</v>
      </c>
      <c r="G1334" s="30">
        <v>4.25</v>
      </c>
      <c r="H1334" s="30">
        <v>0</v>
      </c>
      <c r="I1334" s="30">
        <v>4.25</v>
      </c>
      <c r="J1334" s="30">
        <v>1</v>
      </c>
      <c r="K1334" s="33">
        <v>8.5</v>
      </c>
      <c r="L1334" s="33">
        <f>F1334*G1334*(1+H1334*0.01)*J1334</f>
        <v>8.5</v>
      </c>
    </row>
    <row r="1335" spans="11:12" ht="14.25">
      <c r="K1335" s="33">
        <v>13.0727</v>
      </c>
      <c r="L1335" s="33">
        <f>SUM(L1331:L1334)</f>
        <v>13.072700000000001</v>
      </c>
    </row>
    <row r="1336" ht="14.25">
      <c r="D1336" s="31" t="s">
        <v>1052</v>
      </c>
    </row>
    <row r="1337" spans="4:12" ht="14.25">
      <c r="D1337" s="31" t="s">
        <v>1139</v>
      </c>
      <c r="E1337" s="32" t="s">
        <v>1056</v>
      </c>
      <c r="F1337" s="30">
        <v>0.003</v>
      </c>
      <c r="G1337" s="30">
        <v>50</v>
      </c>
      <c r="J1337" s="30">
        <v>1</v>
      </c>
      <c r="K1337" s="33">
        <v>0.15</v>
      </c>
      <c r="L1337" s="33">
        <f>F1337*G1337*J1337</f>
        <v>0.15</v>
      </c>
    </row>
    <row r="1338" spans="4:12" ht="14.25">
      <c r="D1338" s="31" t="s">
        <v>1140</v>
      </c>
      <c r="E1338" s="32" t="s">
        <v>1056</v>
      </c>
      <c r="F1338" s="30">
        <v>0.003</v>
      </c>
      <c r="G1338" s="30">
        <v>50</v>
      </c>
      <c r="J1338" s="30">
        <v>1</v>
      </c>
      <c r="K1338" s="33">
        <v>0.15</v>
      </c>
      <c r="L1338" s="33">
        <f>F1338*G1338*J1338</f>
        <v>0.15</v>
      </c>
    </row>
    <row r="1339" spans="11:12" ht="14.25">
      <c r="K1339" s="33">
        <v>0.3</v>
      </c>
      <c r="L1339" s="33">
        <f>SUM(L1337:L1338)</f>
        <v>0.3</v>
      </c>
    </row>
    <row r="1340" ht="14.25">
      <c r="D1340" s="31" t="s">
        <v>1065</v>
      </c>
    </row>
    <row r="1341" spans="4:12" ht="14.25">
      <c r="D1341" s="31" t="s">
        <v>1141</v>
      </c>
      <c r="E1341" s="32" t="s">
        <v>1067</v>
      </c>
      <c r="F1341" s="30">
        <v>0.21</v>
      </c>
      <c r="G1341" s="30">
        <v>3.5</v>
      </c>
      <c r="J1341" s="30">
        <v>1</v>
      </c>
      <c r="K1341" s="33">
        <v>0.735</v>
      </c>
      <c r="L1341" s="33">
        <f>F1341*G1341*J1341</f>
        <v>0.735</v>
      </c>
    </row>
    <row r="1342" spans="4:12" ht="14.25">
      <c r="D1342" s="31" t="s">
        <v>1142</v>
      </c>
      <c r="E1342" s="32" t="s">
        <v>1067</v>
      </c>
      <c r="F1342" s="30">
        <v>0.186</v>
      </c>
      <c r="G1342" s="30">
        <v>3.5</v>
      </c>
      <c r="J1342" s="30">
        <v>1</v>
      </c>
      <c r="K1342" s="33">
        <v>0.651</v>
      </c>
      <c r="L1342" s="33">
        <f>F1342*G1342*J1342</f>
        <v>0.651</v>
      </c>
    </row>
    <row r="1343" spans="4:12" ht="14.25">
      <c r="D1343" s="31" t="s">
        <v>1143</v>
      </c>
      <c r="E1343" s="32" t="s">
        <v>1067</v>
      </c>
      <c r="F1343" s="30">
        <v>0.024</v>
      </c>
      <c r="G1343" s="30">
        <v>3.5</v>
      </c>
      <c r="J1343" s="30">
        <v>1</v>
      </c>
      <c r="K1343" s="33">
        <v>0.084</v>
      </c>
      <c r="L1343" s="33">
        <f>F1343*G1343*J1343</f>
        <v>0.084</v>
      </c>
    </row>
    <row r="1344" spans="4:12" ht="14.25">
      <c r="D1344" s="31" t="s">
        <v>1144</v>
      </c>
      <c r="E1344" s="32" t="s">
        <v>1067</v>
      </c>
      <c r="F1344" s="30">
        <v>0.07</v>
      </c>
      <c r="G1344" s="30">
        <v>3.5</v>
      </c>
      <c r="J1344" s="30">
        <v>1</v>
      </c>
      <c r="K1344" s="33">
        <v>0.245</v>
      </c>
      <c r="L1344" s="33">
        <f>F1344*G1344*J1344</f>
        <v>0.24500000000000002</v>
      </c>
    </row>
    <row r="1345" spans="11:12" ht="14.25">
      <c r="K1345" s="33">
        <v>1.715</v>
      </c>
      <c r="L1345" s="33">
        <f>SUM(L1341:L1344)</f>
        <v>1.7150000000000003</v>
      </c>
    </row>
    <row r="1346" ht="14.25">
      <c r="D1346" s="31" t="s">
        <v>1058</v>
      </c>
    </row>
    <row r="1347" spans="4:12" ht="14.25">
      <c r="D1347" s="31" t="s">
        <v>1073</v>
      </c>
      <c r="F1347" s="30">
        <v>10</v>
      </c>
      <c r="K1347" s="33">
        <v>1.30727</v>
      </c>
      <c r="L1347" s="33">
        <f>L1335*F1347*0.01</f>
        <v>1.3072700000000002</v>
      </c>
    </row>
    <row r="1348" spans="4:12" ht="14.25">
      <c r="D1348" s="31" t="s">
        <v>1059</v>
      </c>
      <c r="F1348" s="30">
        <v>30</v>
      </c>
      <c r="K1348" s="33">
        <v>0.09</v>
      </c>
      <c r="L1348" s="33">
        <f>L1339*F1348*0.01</f>
        <v>0.09</v>
      </c>
    </row>
    <row r="1349" spans="4:12" ht="14.25">
      <c r="D1349" s="31" t="s">
        <v>1068</v>
      </c>
      <c r="F1349" s="30">
        <v>95</v>
      </c>
      <c r="K1349" s="33">
        <v>1.62925</v>
      </c>
      <c r="L1349" s="33">
        <f>L1345*F1349*0.01</f>
        <v>1.6292500000000005</v>
      </c>
    </row>
    <row r="1350" spans="4:12" ht="14.25">
      <c r="D1350" s="31" t="s">
        <v>1060</v>
      </c>
      <c r="K1350" s="33">
        <v>15.0877</v>
      </c>
      <c r="L1350" s="33">
        <f>L1335+L1339+L1345</f>
        <v>15.087700000000002</v>
      </c>
    </row>
    <row r="1351" spans="4:12" ht="14.25">
      <c r="D1351" s="31" t="s">
        <v>1061</v>
      </c>
      <c r="K1351" s="33">
        <v>3.02652</v>
      </c>
      <c r="L1351" s="33">
        <f>L1347+L1348+L1349</f>
        <v>3.0265200000000005</v>
      </c>
    </row>
    <row r="1352" spans="4:12" ht="14.25">
      <c r="D1352" s="31" t="s">
        <v>1062</v>
      </c>
      <c r="F1352" s="30">
        <v>10</v>
      </c>
      <c r="K1352" s="33">
        <v>1.81142</v>
      </c>
      <c r="L1352" s="33">
        <f>L1335*F1352*0.01+L1347*F1352*0.01+L1339*F1352*0.01+L1348*F1352*0.01+L1345*F1352*0.01+L1349*F1352*0.01</f>
        <v>1.811422</v>
      </c>
    </row>
    <row r="1353" spans="4:12" ht="14.25">
      <c r="D1353" s="31" t="s">
        <v>1063</v>
      </c>
      <c r="K1353" s="33">
        <v>19.92564</v>
      </c>
      <c r="L1353" s="33">
        <f>L1335+L1339+L1345+L1351+L1352</f>
        <v>19.925642000000003</v>
      </c>
    </row>
    <row r="1355" spans="1:6" ht="28.5">
      <c r="A1355" s="30" t="s">
        <v>1236</v>
      </c>
      <c r="B1355" s="30" t="s">
        <v>551</v>
      </c>
      <c r="C1355" s="30" t="s">
        <v>552</v>
      </c>
      <c r="D1355" s="31" t="s">
        <v>479</v>
      </c>
      <c r="E1355" s="32" t="s">
        <v>731</v>
      </c>
      <c r="F1355" s="30">
        <v>379</v>
      </c>
    </row>
    <row r="1357" ht="14.25">
      <c r="D1357" s="31" t="s">
        <v>1070</v>
      </c>
    </row>
    <row r="1358" spans="6:11" ht="14.25">
      <c r="F1358" s="30" t="s">
        <v>1053</v>
      </c>
      <c r="G1358" s="30" t="s">
        <v>720</v>
      </c>
      <c r="H1358" s="30" t="s">
        <v>1046</v>
      </c>
      <c r="I1358" s="30" t="s">
        <v>1047</v>
      </c>
      <c r="J1358" s="30" t="s">
        <v>1048</v>
      </c>
      <c r="K1358" s="33" t="s">
        <v>1054</v>
      </c>
    </row>
    <row r="1359" spans="3:12" ht="14.25">
      <c r="C1359" s="30">
        <v>115809</v>
      </c>
      <c r="D1359" s="31" t="s">
        <v>1135</v>
      </c>
      <c r="E1359" s="32" t="s">
        <v>1136</v>
      </c>
      <c r="F1359" s="30">
        <v>0.002</v>
      </c>
      <c r="G1359" s="30">
        <v>2.5</v>
      </c>
      <c r="H1359" s="30">
        <v>0</v>
      </c>
      <c r="I1359" s="30">
        <v>2.5</v>
      </c>
      <c r="J1359" s="30">
        <v>1</v>
      </c>
      <c r="K1359" s="33">
        <v>0.005</v>
      </c>
      <c r="L1359" s="33">
        <f>F1359*G1359*(1+H1359*0.01)*J1359</f>
        <v>0.005</v>
      </c>
    </row>
    <row r="1360" spans="3:12" ht="14.25">
      <c r="C1360" s="30">
        <v>364669</v>
      </c>
      <c r="D1360" s="31" t="s">
        <v>1137</v>
      </c>
      <c r="E1360" s="32" t="s">
        <v>811</v>
      </c>
      <c r="F1360" s="30">
        <v>0.001</v>
      </c>
      <c r="G1360" s="30">
        <v>2.5</v>
      </c>
      <c r="H1360" s="30">
        <v>0</v>
      </c>
      <c r="I1360" s="30">
        <v>2.5</v>
      </c>
      <c r="J1360" s="30">
        <v>1</v>
      </c>
      <c r="K1360" s="33">
        <v>0.0025</v>
      </c>
      <c r="L1360" s="33">
        <f>F1360*G1360*(1+H1360*0.01)*J1360</f>
        <v>0.0025</v>
      </c>
    </row>
    <row r="1361" spans="4:12" ht="14.25">
      <c r="D1361" s="31" t="s">
        <v>554</v>
      </c>
      <c r="E1361" s="32" t="s">
        <v>731</v>
      </c>
      <c r="F1361" s="30">
        <v>1.01</v>
      </c>
      <c r="G1361" s="30">
        <v>5.2</v>
      </c>
      <c r="H1361" s="30">
        <v>0</v>
      </c>
      <c r="I1361" s="30">
        <v>5.2</v>
      </c>
      <c r="J1361" s="30">
        <v>1</v>
      </c>
      <c r="K1361" s="33">
        <v>5.252</v>
      </c>
      <c r="L1361" s="33">
        <f>F1361*G1361*(1+H1361*0.01)*J1361</f>
        <v>5.252000000000001</v>
      </c>
    </row>
    <row r="1362" spans="4:12" ht="14.25">
      <c r="D1362" s="31" t="s">
        <v>555</v>
      </c>
      <c r="E1362" s="32" t="s">
        <v>722</v>
      </c>
      <c r="F1362" s="30">
        <v>2</v>
      </c>
      <c r="G1362" s="30">
        <v>5.4</v>
      </c>
      <c r="H1362" s="30">
        <v>0</v>
      </c>
      <c r="I1362" s="30">
        <v>5.4</v>
      </c>
      <c r="J1362" s="30">
        <v>1</v>
      </c>
      <c r="K1362" s="33">
        <v>10.8</v>
      </c>
      <c r="L1362" s="33">
        <f>F1362*G1362*(1+H1362*0.01)*J1362</f>
        <v>10.8</v>
      </c>
    </row>
    <row r="1363" spans="11:12" ht="14.25">
      <c r="K1363" s="33">
        <v>16.0595</v>
      </c>
      <c r="L1363" s="33">
        <f>SUM(L1359:L1362)</f>
        <v>16.0595</v>
      </c>
    </row>
    <row r="1364" ht="14.25">
      <c r="D1364" s="31" t="s">
        <v>1052</v>
      </c>
    </row>
    <row r="1365" spans="4:12" ht="14.25">
      <c r="D1365" s="31" t="s">
        <v>1139</v>
      </c>
      <c r="E1365" s="32" t="s">
        <v>1056</v>
      </c>
      <c r="F1365" s="30">
        <v>0.003</v>
      </c>
      <c r="G1365" s="30">
        <v>50</v>
      </c>
      <c r="J1365" s="30">
        <v>1</v>
      </c>
      <c r="K1365" s="33">
        <v>0.15</v>
      </c>
      <c r="L1365" s="33">
        <f>F1365*G1365*J1365</f>
        <v>0.15</v>
      </c>
    </row>
    <row r="1366" spans="4:12" ht="14.25">
      <c r="D1366" s="31" t="s">
        <v>1140</v>
      </c>
      <c r="E1366" s="32" t="s">
        <v>1056</v>
      </c>
      <c r="F1366" s="30">
        <v>0.003</v>
      </c>
      <c r="G1366" s="30">
        <v>50</v>
      </c>
      <c r="J1366" s="30">
        <v>1</v>
      </c>
      <c r="K1366" s="33">
        <v>0.15</v>
      </c>
      <c r="L1366" s="33">
        <f>F1366*G1366*J1366</f>
        <v>0.15</v>
      </c>
    </row>
    <row r="1367" spans="11:12" ht="14.25">
      <c r="K1367" s="33">
        <v>0.3</v>
      </c>
      <c r="L1367" s="33">
        <f>SUM(L1365:L1366)</f>
        <v>0.3</v>
      </c>
    </row>
    <row r="1368" ht="14.25">
      <c r="D1368" s="31" t="s">
        <v>1065</v>
      </c>
    </row>
    <row r="1369" spans="4:12" ht="14.25">
      <c r="D1369" s="31" t="s">
        <v>1141</v>
      </c>
      <c r="E1369" s="32" t="s">
        <v>1067</v>
      </c>
      <c r="F1369" s="30">
        <v>0.21</v>
      </c>
      <c r="G1369" s="30">
        <v>3.5</v>
      </c>
      <c r="J1369" s="30">
        <v>1</v>
      </c>
      <c r="K1369" s="33">
        <v>0.735</v>
      </c>
      <c r="L1369" s="33">
        <f>F1369*G1369*J1369</f>
        <v>0.735</v>
      </c>
    </row>
    <row r="1370" spans="4:12" ht="14.25">
      <c r="D1370" s="31" t="s">
        <v>1142</v>
      </c>
      <c r="E1370" s="32" t="s">
        <v>1067</v>
      </c>
      <c r="F1370" s="30">
        <v>0.186</v>
      </c>
      <c r="G1370" s="30">
        <v>3.5</v>
      </c>
      <c r="J1370" s="30">
        <v>1</v>
      </c>
      <c r="K1370" s="33">
        <v>0.651</v>
      </c>
      <c r="L1370" s="33">
        <f>F1370*G1370*J1370</f>
        <v>0.651</v>
      </c>
    </row>
    <row r="1371" spans="4:12" ht="14.25">
      <c r="D1371" s="31" t="s">
        <v>1143</v>
      </c>
      <c r="E1371" s="32" t="s">
        <v>1067</v>
      </c>
      <c r="F1371" s="30">
        <v>0.024</v>
      </c>
      <c r="G1371" s="30">
        <v>3.5</v>
      </c>
      <c r="J1371" s="30">
        <v>1</v>
      </c>
      <c r="K1371" s="33">
        <v>0.084</v>
      </c>
      <c r="L1371" s="33">
        <f>F1371*G1371*J1371</f>
        <v>0.084</v>
      </c>
    </row>
    <row r="1372" spans="4:12" ht="14.25">
      <c r="D1372" s="31" t="s">
        <v>1144</v>
      </c>
      <c r="E1372" s="32" t="s">
        <v>1067</v>
      </c>
      <c r="F1372" s="30">
        <v>0.07</v>
      </c>
      <c r="G1372" s="30">
        <v>3.5</v>
      </c>
      <c r="J1372" s="30">
        <v>1</v>
      </c>
      <c r="K1372" s="33">
        <v>0.245</v>
      </c>
      <c r="L1372" s="33">
        <f>F1372*G1372*J1372</f>
        <v>0.24500000000000002</v>
      </c>
    </row>
    <row r="1373" spans="11:12" ht="14.25">
      <c r="K1373" s="33">
        <v>1.715</v>
      </c>
      <c r="L1373" s="33">
        <f>SUM(L1369:L1372)</f>
        <v>1.7150000000000003</v>
      </c>
    </row>
    <row r="1374" ht="14.25">
      <c r="D1374" s="31" t="s">
        <v>1058</v>
      </c>
    </row>
    <row r="1375" spans="4:12" ht="14.25">
      <c r="D1375" s="31" t="s">
        <v>1073</v>
      </c>
      <c r="F1375" s="30">
        <v>10</v>
      </c>
      <c r="K1375" s="33">
        <v>1.60595</v>
      </c>
      <c r="L1375" s="33">
        <f>L1363*F1375*0.01</f>
        <v>1.60595</v>
      </c>
    </row>
    <row r="1376" spans="4:12" ht="14.25">
      <c r="D1376" s="31" t="s">
        <v>1059</v>
      </c>
      <c r="F1376" s="30">
        <v>30</v>
      </c>
      <c r="K1376" s="33">
        <v>0.09</v>
      </c>
      <c r="L1376" s="33">
        <f>L1367*F1376*0.01</f>
        <v>0.09</v>
      </c>
    </row>
    <row r="1377" spans="4:12" ht="14.25">
      <c r="D1377" s="31" t="s">
        <v>1068</v>
      </c>
      <c r="F1377" s="30">
        <v>95</v>
      </c>
      <c r="K1377" s="33">
        <v>1.62925</v>
      </c>
      <c r="L1377" s="33">
        <f>L1373*F1377*0.01</f>
        <v>1.6292500000000005</v>
      </c>
    </row>
    <row r="1378" spans="4:12" ht="14.25">
      <c r="D1378" s="31" t="s">
        <v>1060</v>
      </c>
      <c r="K1378" s="33">
        <v>18.0745</v>
      </c>
      <c r="L1378" s="33">
        <f>L1363+L1367+L1373</f>
        <v>18.0745</v>
      </c>
    </row>
    <row r="1379" spans="4:12" ht="14.25">
      <c r="D1379" s="31" t="s">
        <v>1061</v>
      </c>
      <c r="K1379" s="33">
        <v>3.3252</v>
      </c>
      <c r="L1379" s="33">
        <f>L1375+L1376+L1377</f>
        <v>3.3252000000000006</v>
      </c>
    </row>
    <row r="1380" spans="4:12" ht="14.25">
      <c r="D1380" s="31" t="s">
        <v>1062</v>
      </c>
      <c r="F1380" s="30">
        <v>10</v>
      </c>
      <c r="K1380" s="33">
        <v>2.13997</v>
      </c>
      <c r="L1380" s="33">
        <f>L1363*F1380*0.01+L1375*F1380*0.01+L1367*F1380*0.01+L1376*F1380*0.01+L1373*F1380*0.01+L1377*F1380*0.01</f>
        <v>2.13997</v>
      </c>
    </row>
    <row r="1381" spans="4:12" ht="14.25">
      <c r="D1381" s="31" t="s">
        <v>1063</v>
      </c>
      <c r="K1381" s="33">
        <v>23.53967</v>
      </c>
      <c r="L1381" s="33">
        <f>L1363+L1367+L1373+L1379+L1380</f>
        <v>23.53967</v>
      </c>
    </row>
    <row r="1383" spans="1:6" ht="28.5">
      <c r="A1383" s="30" t="s">
        <v>1238</v>
      </c>
      <c r="B1383" s="30" t="s">
        <v>556</v>
      </c>
      <c r="C1383" s="30" t="s">
        <v>557</v>
      </c>
      <c r="D1383" s="31" t="s">
        <v>791</v>
      </c>
      <c r="E1383" s="32" t="s">
        <v>731</v>
      </c>
      <c r="F1383" s="30">
        <v>979</v>
      </c>
    </row>
    <row r="1385" ht="14.25">
      <c r="D1385" s="31" t="s">
        <v>1070</v>
      </c>
    </row>
    <row r="1386" spans="6:11" ht="14.25">
      <c r="F1386" s="30" t="s">
        <v>1053</v>
      </c>
      <c r="G1386" s="30" t="s">
        <v>720</v>
      </c>
      <c r="H1386" s="30" t="s">
        <v>1046</v>
      </c>
      <c r="I1386" s="30" t="s">
        <v>1047</v>
      </c>
      <c r="J1386" s="30" t="s">
        <v>1048</v>
      </c>
      <c r="K1386" s="33" t="s">
        <v>1054</v>
      </c>
    </row>
    <row r="1387" spans="3:12" ht="14.25">
      <c r="C1387" s="30">
        <v>115809</v>
      </c>
      <c r="D1387" s="31" t="s">
        <v>1135</v>
      </c>
      <c r="E1387" s="32" t="s">
        <v>1136</v>
      </c>
      <c r="F1387" s="30">
        <v>0.003</v>
      </c>
      <c r="G1387" s="30">
        <v>2.5</v>
      </c>
      <c r="H1387" s="30">
        <v>0</v>
      </c>
      <c r="I1387" s="30">
        <v>2.5</v>
      </c>
      <c r="J1387" s="30">
        <v>1</v>
      </c>
      <c r="K1387" s="33">
        <v>0.0075</v>
      </c>
      <c r="L1387" s="33">
        <f>F1387*G1387*(1+H1387*0.01)*J1387</f>
        <v>0.0075</v>
      </c>
    </row>
    <row r="1388" spans="3:12" ht="14.25">
      <c r="C1388" s="30">
        <v>364669</v>
      </c>
      <c r="D1388" s="31" t="s">
        <v>1137</v>
      </c>
      <c r="E1388" s="32" t="s">
        <v>811</v>
      </c>
      <c r="F1388" s="30">
        <v>0.002</v>
      </c>
      <c r="G1388" s="30">
        <v>2.5</v>
      </c>
      <c r="H1388" s="30">
        <v>0</v>
      </c>
      <c r="I1388" s="30">
        <v>2.5</v>
      </c>
      <c r="J1388" s="30">
        <v>1</v>
      </c>
      <c r="K1388" s="33">
        <v>0.005</v>
      </c>
      <c r="L1388" s="33">
        <f>F1388*G1388*(1+H1388*0.01)*J1388</f>
        <v>0.005</v>
      </c>
    </row>
    <row r="1389" spans="3:12" ht="14.25">
      <c r="C1389" s="30">
        <v>974798241</v>
      </c>
      <c r="D1389" s="31" t="s">
        <v>1230</v>
      </c>
      <c r="E1389" s="32" t="s">
        <v>731</v>
      </c>
      <c r="F1389" s="30">
        <v>1.01</v>
      </c>
      <c r="G1389" s="30">
        <v>7.6</v>
      </c>
      <c r="H1389" s="30">
        <v>0</v>
      </c>
      <c r="I1389" s="30">
        <v>7.6</v>
      </c>
      <c r="J1389" s="30">
        <v>1</v>
      </c>
      <c r="K1389" s="33">
        <v>7.676</v>
      </c>
      <c r="L1389" s="33">
        <f>F1389*G1389*(1+H1389*0.01)*J1389</f>
        <v>7.675999999999999</v>
      </c>
    </row>
    <row r="1390" spans="4:12" ht="14.25">
      <c r="D1390" s="31" t="s">
        <v>558</v>
      </c>
      <c r="E1390" s="32" t="s">
        <v>722</v>
      </c>
      <c r="F1390" s="30">
        <v>2</v>
      </c>
      <c r="G1390" s="30">
        <v>6.5</v>
      </c>
      <c r="H1390" s="30">
        <v>0</v>
      </c>
      <c r="I1390" s="30">
        <v>6.5</v>
      </c>
      <c r="J1390" s="30">
        <v>1</v>
      </c>
      <c r="K1390" s="33">
        <v>13</v>
      </c>
      <c r="L1390" s="33">
        <f>F1390*G1390*(1+H1390*0.01)*J1390</f>
        <v>13</v>
      </c>
    </row>
    <row r="1391" spans="11:12" ht="14.25">
      <c r="K1391" s="33">
        <v>20.6885</v>
      </c>
      <c r="L1391" s="33">
        <f>SUM(L1387:L1390)</f>
        <v>20.688499999999998</v>
      </c>
    </row>
    <row r="1392" ht="14.25">
      <c r="D1392" s="31" t="s">
        <v>1052</v>
      </c>
    </row>
    <row r="1393" spans="4:12" ht="14.25">
      <c r="D1393" s="31" t="s">
        <v>1139</v>
      </c>
      <c r="E1393" s="32" t="s">
        <v>1056</v>
      </c>
      <c r="F1393" s="30">
        <v>0.006</v>
      </c>
      <c r="G1393" s="30">
        <v>50</v>
      </c>
      <c r="J1393" s="30">
        <v>1</v>
      </c>
      <c r="K1393" s="33">
        <v>0.3</v>
      </c>
      <c r="L1393" s="33">
        <f>F1393*G1393*J1393</f>
        <v>0.3</v>
      </c>
    </row>
    <row r="1394" spans="4:12" ht="14.25">
      <c r="D1394" s="31" t="s">
        <v>1140</v>
      </c>
      <c r="E1394" s="32" t="s">
        <v>1056</v>
      </c>
      <c r="F1394" s="30">
        <v>0.006</v>
      </c>
      <c r="G1394" s="30">
        <v>50</v>
      </c>
      <c r="J1394" s="30">
        <v>1</v>
      </c>
      <c r="K1394" s="33">
        <v>0.3</v>
      </c>
      <c r="L1394" s="33">
        <f>F1394*G1394*J1394</f>
        <v>0.3</v>
      </c>
    </row>
    <row r="1395" spans="11:12" ht="14.25">
      <c r="K1395" s="33">
        <v>0.6</v>
      </c>
      <c r="L1395" s="33">
        <f>SUM(L1393:L1394)</f>
        <v>0.6</v>
      </c>
    </row>
    <row r="1396" ht="14.25">
      <c r="D1396" s="31" t="s">
        <v>1065</v>
      </c>
    </row>
    <row r="1397" spans="4:12" ht="14.25">
      <c r="D1397" s="31" t="s">
        <v>1141</v>
      </c>
      <c r="E1397" s="32" t="s">
        <v>1067</v>
      </c>
      <c r="F1397" s="30">
        <v>0.285</v>
      </c>
      <c r="G1397" s="30">
        <v>3.5</v>
      </c>
      <c r="J1397" s="30">
        <v>1</v>
      </c>
      <c r="K1397" s="33">
        <v>0.9975</v>
      </c>
      <c r="L1397" s="33">
        <f>F1397*G1397*J1397</f>
        <v>0.9974999999999999</v>
      </c>
    </row>
    <row r="1398" spans="4:12" ht="14.25">
      <c r="D1398" s="31" t="s">
        <v>1142</v>
      </c>
      <c r="E1398" s="32" t="s">
        <v>1067</v>
      </c>
      <c r="F1398" s="30">
        <v>0.237</v>
      </c>
      <c r="G1398" s="30">
        <v>3.5</v>
      </c>
      <c r="J1398" s="30">
        <v>1</v>
      </c>
      <c r="K1398" s="33">
        <v>0.8295</v>
      </c>
      <c r="L1398" s="33">
        <f>F1398*G1398*J1398</f>
        <v>0.8294999999999999</v>
      </c>
    </row>
    <row r="1399" spans="4:12" ht="14.25">
      <c r="D1399" s="31" t="s">
        <v>1143</v>
      </c>
      <c r="E1399" s="32" t="s">
        <v>1067</v>
      </c>
      <c r="F1399" s="30">
        <v>0.048</v>
      </c>
      <c r="G1399" s="30">
        <v>3.5</v>
      </c>
      <c r="J1399" s="30">
        <v>1</v>
      </c>
      <c r="K1399" s="33">
        <v>0.168</v>
      </c>
      <c r="L1399" s="33">
        <f>F1399*G1399*J1399</f>
        <v>0.168</v>
      </c>
    </row>
    <row r="1400" spans="4:12" ht="14.25">
      <c r="D1400" s="31" t="s">
        <v>1144</v>
      </c>
      <c r="E1400" s="32" t="s">
        <v>1067</v>
      </c>
      <c r="F1400" s="30">
        <v>0.095</v>
      </c>
      <c r="G1400" s="30">
        <v>3.5</v>
      </c>
      <c r="J1400" s="30">
        <v>1</v>
      </c>
      <c r="K1400" s="33">
        <v>0.3325</v>
      </c>
      <c r="L1400" s="33">
        <f>F1400*G1400*J1400</f>
        <v>0.3325</v>
      </c>
    </row>
    <row r="1401" spans="11:12" ht="14.25">
      <c r="K1401" s="33">
        <v>2.3275</v>
      </c>
      <c r="L1401" s="33">
        <f>SUM(L1397:L1400)</f>
        <v>2.3274999999999997</v>
      </c>
    </row>
    <row r="1402" ht="14.25">
      <c r="D1402" s="31" t="s">
        <v>1058</v>
      </c>
    </row>
    <row r="1403" spans="4:12" ht="14.25">
      <c r="D1403" s="31" t="s">
        <v>1073</v>
      </c>
      <c r="F1403" s="30">
        <v>10</v>
      </c>
      <c r="K1403" s="33">
        <v>2.06885</v>
      </c>
      <c r="L1403" s="33">
        <f>L1391*F1403*0.01</f>
        <v>2.06885</v>
      </c>
    </row>
    <row r="1404" spans="4:12" ht="14.25">
      <c r="D1404" s="31" t="s">
        <v>1059</v>
      </c>
      <c r="F1404" s="30">
        <v>30</v>
      </c>
      <c r="K1404" s="33">
        <v>0.18</v>
      </c>
      <c r="L1404" s="33">
        <f>L1395*F1404*0.01</f>
        <v>0.18</v>
      </c>
    </row>
    <row r="1405" spans="4:12" ht="14.25">
      <c r="D1405" s="31" t="s">
        <v>1068</v>
      </c>
      <c r="F1405" s="30">
        <v>95</v>
      </c>
      <c r="K1405" s="33">
        <v>2.21112</v>
      </c>
      <c r="L1405" s="33">
        <f>L1401*F1405*0.01</f>
        <v>2.211125</v>
      </c>
    </row>
    <row r="1406" spans="4:12" ht="14.25">
      <c r="D1406" s="31" t="s">
        <v>1060</v>
      </c>
      <c r="K1406" s="33">
        <v>23.616</v>
      </c>
      <c r="L1406" s="33">
        <f>L1391+L1395+L1401</f>
        <v>23.616</v>
      </c>
    </row>
    <row r="1407" spans="4:12" ht="14.25">
      <c r="D1407" s="31" t="s">
        <v>1061</v>
      </c>
      <c r="K1407" s="33">
        <v>4.45998</v>
      </c>
      <c r="L1407" s="33">
        <f>L1403+L1404+L1405</f>
        <v>4.459975</v>
      </c>
    </row>
    <row r="1408" spans="4:12" ht="14.25">
      <c r="D1408" s="31" t="s">
        <v>1062</v>
      </c>
      <c r="F1408" s="30">
        <v>10</v>
      </c>
      <c r="K1408" s="33">
        <v>2.8076</v>
      </c>
      <c r="L1408" s="33">
        <f>L1391*F1408*0.01+L1403*F1408*0.01+L1395*F1408*0.01+L1404*F1408*0.01+L1401*F1408*0.01+L1405*F1408*0.01</f>
        <v>2.8075974999999995</v>
      </c>
    </row>
    <row r="1409" spans="4:12" ht="14.25">
      <c r="D1409" s="31" t="s">
        <v>1063</v>
      </c>
      <c r="K1409" s="33">
        <v>30.88357</v>
      </c>
      <c r="L1409" s="33">
        <f>L1391+L1395+L1401+L1407+L1408</f>
        <v>30.8835725</v>
      </c>
    </row>
    <row r="1411" spans="1:6" ht="14.25">
      <c r="A1411" s="30" t="s">
        <v>1242</v>
      </c>
      <c r="B1411" s="30" t="s">
        <v>559</v>
      </c>
      <c r="D1411" s="31" t="s">
        <v>480</v>
      </c>
      <c r="E1411" s="32" t="s">
        <v>722</v>
      </c>
      <c r="F1411" s="30">
        <v>2</v>
      </c>
    </row>
    <row r="1413" ht="14.25">
      <c r="D1413" s="31" t="s">
        <v>1070</v>
      </c>
    </row>
    <row r="1414" spans="6:11" ht="14.25">
      <c r="F1414" s="30" t="s">
        <v>1053</v>
      </c>
      <c r="G1414" s="30" t="s">
        <v>720</v>
      </c>
      <c r="H1414" s="30" t="s">
        <v>1046</v>
      </c>
      <c r="I1414" s="30" t="s">
        <v>1047</v>
      </c>
      <c r="J1414" s="30" t="s">
        <v>1048</v>
      </c>
      <c r="K1414" s="33" t="s">
        <v>1054</v>
      </c>
    </row>
    <row r="1415" spans="3:12" ht="14.25">
      <c r="C1415" s="30" t="s">
        <v>560</v>
      </c>
      <c r="D1415" s="31" t="s">
        <v>561</v>
      </c>
      <c r="E1415" s="32" t="s">
        <v>722</v>
      </c>
      <c r="F1415" s="30">
        <v>2</v>
      </c>
      <c r="G1415" s="30">
        <v>2.1</v>
      </c>
      <c r="H1415" s="30">
        <v>0</v>
      </c>
      <c r="I1415" s="30">
        <v>2.1</v>
      </c>
      <c r="J1415" s="30">
        <v>1</v>
      </c>
      <c r="K1415" s="33">
        <v>4.2</v>
      </c>
      <c r="L1415" s="33">
        <f aca="true" t="shared" si="6" ref="L1415:L1420">F1415*G1415*(1+H1415*0.01)*J1415</f>
        <v>4.2</v>
      </c>
    </row>
    <row r="1416" spans="3:12" ht="28.5">
      <c r="C1416" s="30" t="s">
        <v>562</v>
      </c>
      <c r="D1416" s="31" t="s">
        <v>563</v>
      </c>
      <c r="E1416" s="32" t="s">
        <v>722</v>
      </c>
      <c r="F1416" s="30">
        <v>1</v>
      </c>
      <c r="G1416" s="30">
        <v>120</v>
      </c>
      <c r="H1416" s="30">
        <v>0</v>
      </c>
      <c r="I1416" s="30">
        <v>120</v>
      </c>
      <c r="J1416" s="30">
        <v>1</v>
      </c>
      <c r="K1416" s="33">
        <v>120</v>
      </c>
      <c r="L1416" s="33">
        <f t="shared" si="6"/>
        <v>120</v>
      </c>
    </row>
    <row r="1417" spans="3:12" ht="14.25">
      <c r="C1417" s="30" t="s">
        <v>564</v>
      </c>
      <c r="D1417" s="31" t="s">
        <v>565</v>
      </c>
      <c r="E1417" s="32" t="s">
        <v>722</v>
      </c>
      <c r="F1417" s="30">
        <v>8</v>
      </c>
      <c r="G1417" s="30">
        <v>1</v>
      </c>
      <c r="H1417" s="30">
        <v>0</v>
      </c>
      <c r="I1417" s="30">
        <v>1</v>
      </c>
      <c r="J1417" s="30">
        <v>1</v>
      </c>
      <c r="K1417" s="33">
        <v>8</v>
      </c>
      <c r="L1417" s="33">
        <f t="shared" si="6"/>
        <v>8</v>
      </c>
    </row>
    <row r="1418" spans="3:12" ht="14.25">
      <c r="C1418" s="30" t="s">
        <v>566</v>
      </c>
      <c r="D1418" s="31" t="s">
        <v>265</v>
      </c>
      <c r="E1418" s="32" t="s">
        <v>811</v>
      </c>
      <c r="F1418" s="30">
        <v>0.25</v>
      </c>
      <c r="G1418" s="30">
        <v>0.02</v>
      </c>
      <c r="H1418" s="30">
        <v>0</v>
      </c>
      <c r="I1418" s="30">
        <v>0.02</v>
      </c>
      <c r="J1418" s="30">
        <v>1</v>
      </c>
      <c r="K1418" s="33">
        <v>0.005</v>
      </c>
      <c r="L1418" s="33">
        <f t="shared" si="6"/>
        <v>0.005</v>
      </c>
    </row>
    <row r="1419" spans="3:12" ht="14.25">
      <c r="C1419" s="30" t="s">
        <v>567</v>
      </c>
      <c r="D1419" s="31" t="s">
        <v>264</v>
      </c>
      <c r="E1419" s="32" t="s">
        <v>811</v>
      </c>
      <c r="F1419" s="30">
        <v>0.5</v>
      </c>
      <c r="G1419" s="30">
        <v>0.1</v>
      </c>
      <c r="H1419" s="30">
        <v>0</v>
      </c>
      <c r="I1419" s="30">
        <v>0.1</v>
      </c>
      <c r="J1419" s="30">
        <v>1</v>
      </c>
      <c r="K1419" s="33">
        <v>0.05</v>
      </c>
      <c r="L1419" s="33">
        <f t="shared" si="6"/>
        <v>0.05</v>
      </c>
    </row>
    <row r="1420" spans="4:12" ht="14.25">
      <c r="D1420" s="31" t="s">
        <v>568</v>
      </c>
      <c r="E1420" s="32" t="s">
        <v>722</v>
      </c>
      <c r="F1420" s="30">
        <v>1</v>
      </c>
      <c r="G1420" s="30">
        <v>10</v>
      </c>
      <c r="H1420" s="30">
        <v>0</v>
      </c>
      <c r="I1420" s="30">
        <v>10</v>
      </c>
      <c r="J1420" s="30">
        <v>1</v>
      </c>
      <c r="K1420" s="33">
        <v>10</v>
      </c>
      <c r="L1420" s="33">
        <f t="shared" si="6"/>
        <v>10</v>
      </c>
    </row>
    <row r="1421" spans="11:12" ht="14.25">
      <c r="K1421" s="33">
        <v>142.255</v>
      </c>
      <c r="L1421" s="33">
        <f>SUM(L1415:L1420)</f>
        <v>142.255</v>
      </c>
    </row>
    <row r="1422" ht="14.25">
      <c r="D1422" s="31" t="s">
        <v>1065</v>
      </c>
    </row>
    <row r="1423" spans="4:12" ht="14.25">
      <c r="D1423" s="31" t="s">
        <v>1079</v>
      </c>
      <c r="E1423" s="32" t="s">
        <v>1067</v>
      </c>
      <c r="F1423" s="30">
        <v>1.19</v>
      </c>
      <c r="G1423" s="30">
        <v>3.5</v>
      </c>
      <c r="J1423" s="30">
        <v>1</v>
      </c>
      <c r="K1423" s="33">
        <v>4.165</v>
      </c>
      <c r="L1423" s="33">
        <f>F1423*G1423*J1423</f>
        <v>4.165</v>
      </c>
    </row>
    <row r="1424" spans="4:12" ht="14.25">
      <c r="D1424" s="31" t="s">
        <v>1072</v>
      </c>
      <c r="E1424" s="32" t="s">
        <v>1067</v>
      </c>
      <c r="F1424" s="30">
        <v>1.19</v>
      </c>
      <c r="G1424" s="30">
        <v>3.5</v>
      </c>
      <c r="J1424" s="30">
        <v>1</v>
      </c>
      <c r="K1424" s="33">
        <v>4.165</v>
      </c>
      <c r="L1424" s="33">
        <f>F1424*G1424*J1424</f>
        <v>4.165</v>
      </c>
    </row>
    <row r="1425" spans="11:12" ht="14.25">
      <c r="K1425" s="33">
        <v>8.33</v>
      </c>
      <c r="L1425" s="33">
        <f>SUM(L1423:L1424)</f>
        <v>8.33</v>
      </c>
    </row>
    <row r="1426" ht="14.25">
      <c r="D1426" s="31" t="s">
        <v>1058</v>
      </c>
    </row>
    <row r="1427" spans="4:12" ht="14.25">
      <c r="D1427" s="31" t="s">
        <v>1073</v>
      </c>
      <c r="F1427" s="30">
        <v>10</v>
      </c>
      <c r="K1427" s="33">
        <v>14.2255</v>
      </c>
      <c r="L1427" s="33">
        <f>L1421*F1427*0.01</f>
        <v>14.2255</v>
      </c>
    </row>
    <row r="1428" spans="4:12" ht="14.25">
      <c r="D1428" s="31" t="s">
        <v>1068</v>
      </c>
      <c r="F1428" s="30">
        <v>95</v>
      </c>
      <c r="K1428" s="33">
        <v>7.9135</v>
      </c>
      <c r="L1428" s="33">
        <f>L1425*F1428*0.01</f>
        <v>7.9135</v>
      </c>
    </row>
    <row r="1429" spans="4:12" ht="14.25">
      <c r="D1429" s="31" t="s">
        <v>1060</v>
      </c>
      <c r="K1429" s="33">
        <v>150.585</v>
      </c>
      <c r="L1429" s="33">
        <f>L1421+L1425</f>
        <v>150.585</v>
      </c>
    </row>
    <row r="1430" spans="4:12" ht="14.25">
      <c r="D1430" s="31" t="s">
        <v>1061</v>
      </c>
      <c r="K1430" s="33">
        <v>22.139</v>
      </c>
      <c r="L1430" s="33">
        <f>L1427+L1428</f>
        <v>22.139</v>
      </c>
    </row>
    <row r="1431" spans="4:12" ht="14.25">
      <c r="D1431" s="31" t="s">
        <v>1062</v>
      </c>
      <c r="F1431" s="30">
        <v>10</v>
      </c>
      <c r="K1431" s="33">
        <v>17.2724</v>
      </c>
      <c r="L1431" s="33">
        <f>L1421*F1431*0.01+L1427*F1431*0.01+L1425*F1431*0.01+L1428*F1431*0.01</f>
        <v>17.2724</v>
      </c>
    </row>
    <row r="1432" spans="4:12" ht="14.25">
      <c r="D1432" s="31" t="s">
        <v>1063</v>
      </c>
      <c r="K1432" s="33">
        <v>189.9964</v>
      </c>
      <c r="L1432" s="33">
        <f>L1421+L1425+L1430+L1431</f>
        <v>189.99640000000002</v>
      </c>
    </row>
    <row r="1434" spans="1:6" ht="14.25">
      <c r="A1434" s="30" t="s">
        <v>1243</v>
      </c>
      <c r="D1434" s="31" t="s">
        <v>481</v>
      </c>
      <c r="E1434" s="32" t="s">
        <v>722</v>
      </c>
      <c r="F1434" s="30">
        <v>8</v>
      </c>
    </row>
    <row r="1436" ht="14.25">
      <c r="D1436" s="31" t="s">
        <v>1070</v>
      </c>
    </row>
    <row r="1437" spans="6:11" ht="14.25">
      <c r="F1437" s="30" t="s">
        <v>1053</v>
      </c>
      <c r="G1437" s="30" t="s">
        <v>720</v>
      </c>
      <c r="H1437" s="30" t="s">
        <v>1046</v>
      </c>
      <c r="I1437" s="30" t="s">
        <v>1047</v>
      </c>
      <c r="J1437" s="30" t="s">
        <v>1048</v>
      </c>
      <c r="K1437" s="33" t="s">
        <v>1054</v>
      </c>
    </row>
    <row r="1438" spans="4:12" ht="14.25">
      <c r="D1438" s="31" t="s">
        <v>569</v>
      </c>
      <c r="E1438" s="32" t="s">
        <v>722</v>
      </c>
      <c r="F1438" s="30">
        <v>1</v>
      </c>
      <c r="G1438" s="30">
        <v>18</v>
      </c>
      <c r="H1438" s="30">
        <v>0</v>
      </c>
      <c r="I1438" s="30">
        <v>18</v>
      </c>
      <c r="J1438" s="30">
        <v>1</v>
      </c>
      <c r="K1438" s="33">
        <v>18</v>
      </c>
      <c r="L1438" s="33">
        <f>F1438*G1438*(1+H1438*0.01)*J1438</f>
        <v>18</v>
      </c>
    </row>
    <row r="1439" ht="14.25">
      <c r="D1439" s="31" t="s">
        <v>1065</v>
      </c>
    </row>
    <row r="1440" spans="4:12" ht="14.25">
      <c r="D1440" s="31" t="s">
        <v>1156</v>
      </c>
      <c r="E1440" s="32" t="s">
        <v>1067</v>
      </c>
      <c r="F1440" s="30">
        <v>0.7</v>
      </c>
      <c r="G1440" s="30">
        <v>3.5</v>
      </c>
      <c r="J1440" s="30">
        <v>1</v>
      </c>
      <c r="K1440" s="33">
        <v>2.45</v>
      </c>
      <c r="L1440" s="33">
        <f>F1440*G1440*J1440</f>
        <v>2.4499999999999997</v>
      </c>
    </row>
    <row r="1441" spans="4:12" ht="14.25">
      <c r="D1441" s="31" t="s">
        <v>1157</v>
      </c>
      <c r="E1441" s="32" t="s">
        <v>1067</v>
      </c>
      <c r="F1441" s="30">
        <v>0.3</v>
      </c>
      <c r="G1441" s="30">
        <v>3.5</v>
      </c>
      <c r="J1441" s="30">
        <v>1</v>
      </c>
      <c r="K1441" s="33">
        <v>1.05</v>
      </c>
      <c r="L1441" s="33">
        <f>F1441*G1441*J1441</f>
        <v>1.05</v>
      </c>
    </row>
    <row r="1442" spans="11:12" ht="14.25">
      <c r="K1442" s="33">
        <v>3.5</v>
      </c>
      <c r="L1442" s="33">
        <f>SUM(L1440:L1441)</f>
        <v>3.5</v>
      </c>
    </row>
    <row r="1443" ht="14.25">
      <c r="D1443" s="31" t="s">
        <v>1058</v>
      </c>
    </row>
    <row r="1444" spans="4:12" ht="14.25">
      <c r="D1444" s="31" t="s">
        <v>1073</v>
      </c>
      <c r="F1444" s="30">
        <v>10</v>
      </c>
      <c r="K1444" s="33">
        <v>1.8</v>
      </c>
      <c r="L1444" s="33">
        <f>L1438*F1444*0.01</f>
        <v>1.8</v>
      </c>
    </row>
    <row r="1445" spans="4:12" ht="14.25">
      <c r="D1445" s="31" t="s">
        <v>1068</v>
      </c>
      <c r="F1445" s="30">
        <v>95</v>
      </c>
      <c r="K1445" s="33">
        <v>3.325</v>
      </c>
      <c r="L1445" s="33">
        <f>L1442*F1445*0.01</f>
        <v>3.325</v>
      </c>
    </row>
    <row r="1446" spans="4:12" ht="14.25">
      <c r="D1446" s="31" t="s">
        <v>1060</v>
      </c>
      <c r="K1446" s="33">
        <v>21.5</v>
      </c>
      <c r="L1446" s="33">
        <f>L1438+L1442</f>
        <v>21.5</v>
      </c>
    </row>
    <row r="1447" spans="4:12" ht="14.25">
      <c r="D1447" s="31" t="s">
        <v>1061</v>
      </c>
      <c r="K1447" s="33">
        <v>5.125</v>
      </c>
      <c r="L1447" s="33">
        <f>L1444+L1445</f>
        <v>5.125</v>
      </c>
    </row>
    <row r="1448" spans="4:12" ht="14.25">
      <c r="D1448" s="31" t="s">
        <v>1062</v>
      </c>
      <c r="F1448" s="30">
        <v>10</v>
      </c>
      <c r="K1448" s="33">
        <v>2.6625</v>
      </c>
      <c r="L1448" s="33">
        <f>L1438*F1448*0.01+L1444*F1448*0.01+L1442*F1448*0.01+L1445*F1448*0.01</f>
        <v>2.6625</v>
      </c>
    </row>
    <row r="1449" spans="4:12" ht="14.25">
      <c r="D1449" s="31" t="s">
        <v>1063</v>
      </c>
      <c r="K1449" s="33">
        <v>29.2875</v>
      </c>
      <c r="L1449" s="33">
        <f>L1438+L1442+L1447+L1448</f>
        <v>29.2875</v>
      </c>
    </row>
    <row r="1451" spans="1:6" ht="14.25">
      <c r="A1451" s="30" t="s">
        <v>1245</v>
      </c>
      <c r="D1451" s="31" t="s">
        <v>482</v>
      </c>
      <c r="E1451" s="32" t="s">
        <v>722</v>
      </c>
      <c r="F1451" s="30">
        <v>20</v>
      </c>
    </row>
    <row r="1453" ht="14.25">
      <c r="D1453" s="31" t="s">
        <v>1070</v>
      </c>
    </row>
    <row r="1454" spans="6:11" ht="14.25">
      <c r="F1454" s="30" t="s">
        <v>1053</v>
      </c>
      <c r="G1454" s="30" t="s">
        <v>720</v>
      </c>
      <c r="H1454" s="30" t="s">
        <v>1046</v>
      </c>
      <c r="I1454" s="30" t="s">
        <v>1047</v>
      </c>
      <c r="J1454" s="30" t="s">
        <v>1048</v>
      </c>
      <c r="K1454" s="33" t="s">
        <v>1054</v>
      </c>
    </row>
    <row r="1455" spans="4:12" ht="14.25">
      <c r="D1455" s="31" t="s">
        <v>570</v>
      </c>
      <c r="E1455" s="32" t="s">
        <v>722</v>
      </c>
      <c r="F1455" s="30">
        <v>1</v>
      </c>
      <c r="G1455" s="30">
        <v>12</v>
      </c>
      <c r="H1455" s="30">
        <v>0</v>
      </c>
      <c r="I1455" s="30">
        <v>12</v>
      </c>
      <c r="J1455" s="30">
        <v>1</v>
      </c>
      <c r="K1455" s="33">
        <v>12</v>
      </c>
      <c r="L1455" s="33">
        <f>F1455*G1455*(1+H1455*0.01)*J1455</f>
        <v>12</v>
      </c>
    </row>
    <row r="1456" ht="14.25">
      <c r="D1456" s="31" t="s">
        <v>1065</v>
      </c>
    </row>
    <row r="1457" spans="4:12" ht="14.25">
      <c r="D1457" s="31" t="s">
        <v>1156</v>
      </c>
      <c r="E1457" s="32" t="s">
        <v>1067</v>
      </c>
      <c r="F1457" s="30">
        <v>0.6</v>
      </c>
      <c r="G1457" s="30">
        <v>3.5</v>
      </c>
      <c r="J1457" s="30">
        <v>1</v>
      </c>
      <c r="K1457" s="33">
        <v>2.1</v>
      </c>
      <c r="L1457" s="33">
        <f>F1457*G1457*J1457</f>
        <v>2.1</v>
      </c>
    </row>
    <row r="1458" spans="4:12" ht="14.25">
      <c r="D1458" s="31" t="s">
        <v>1157</v>
      </c>
      <c r="E1458" s="32" t="s">
        <v>1067</v>
      </c>
      <c r="F1458" s="30">
        <v>0.3</v>
      </c>
      <c r="G1458" s="30">
        <v>3.5</v>
      </c>
      <c r="J1458" s="30">
        <v>1</v>
      </c>
      <c r="K1458" s="33">
        <v>1.05</v>
      </c>
      <c r="L1458" s="33">
        <f>F1458*G1458*J1458</f>
        <v>1.05</v>
      </c>
    </row>
    <row r="1459" spans="11:12" ht="14.25">
      <c r="K1459" s="33">
        <v>3.15</v>
      </c>
      <c r="L1459" s="33">
        <f>SUM(L1457:L1458)</f>
        <v>3.1500000000000004</v>
      </c>
    </row>
    <row r="1460" ht="14.25">
      <c r="D1460" s="31" t="s">
        <v>1058</v>
      </c>
    </row>
    <row r="1461" spans="4:12" ht="14.25">
      <c r="D1461" s="31" t="s">
        <v>1073</v>
      </c>
      <c r="F1461" s="30">
        <v>10</v>
      </c>
      <c r="K1461" s="33">
        <v>1.2</v>
      </c>
      <c r="L1461" s="33">
        <f>L1455*F1461*0.01</f>
        <v>1.2</v>
      </c>
    </row>
    <row r="1462" spans="4:12" ht="14.25">
      <c r="D1462" s="31" t="s">
        <v>1068</v>
      </c>
      <c r="F1462" s="30">
        <v>95</v>
      </c>
      <c r="K1462" s="33">
        <v>2.9925</v>
      </c>
      <c r="L1462" s="33">
        <f>L1459*F1462*0.01</f>
        <v>2.9925000000000006</v>
      </c>
    </row>
    <row r="1463" spans="4:12" ht="14.25">
      <c r="D1463" s="31" t="s">
        <v>1060</v>
      </c>
      <c r="K1463" s="33">
        <v>15.15</v>
      </c>
      <c r="L1463" s="33">
        <f>L1455+L1459</f>
        <v>15.15</v>
      </c>
    </row>
    <row r="1464" spans="4:12" ht="14.25">
      <c r="D1464" s="31" t="s">
        <v>1061</v>
      </c>
      <c r="K1464" s="33">
        <v>4.1925</v>
      </c>
      <c r="L1464" s="33">
        <f>L1461+L1462</f>
        <v>4.192500000000001</v>
      </c>
    </row>
    <row r="1465" spans="4:12" ht="14.25">
      <c r="D1465" s="31" t="s">
        <v>1062</v>
      </c>
      <c r="F1465" s="30">
        <v>10</v>
      </c>
      <c r="K1465" s="33">
        <v>1.93425</v>
      </c>
      <c r="L1465" s="33">
        <f>L1455*F1465*0.01+L1461*F1465*0.01+L1459*F1465*0.01+L1462*F1465*0.01</f>
        <v>1.9342499999999998</v>
      </c>
    </row>
    <row r="1466" spans="4:12" ht="14.25">
      <c r="D1466" s="31" t="s">
        <v>1063</v>
      </c>
      <c r="K1466" s="33">
        <v>21.27675</v>
      </c>
      <c r="L1466" s="33">
        <f>L1455+L1459+L1464+L1465</f>
        <v>21.27675</v>
      </c>
    </row>
    <row r="1468" spans="1:6" ht="14.25">
      <c r="A1468" s="30" t="s">
        <v>1246</v>
      </c>
      <c r="D1468" s="31" t="s">
        <v>483</v>
      </c>
      <c r="E1468" s="32" t="s">
        <v>722</v>
      </c>
      <c r="F1468" s="30">
        <v>17</v>
      </c>
    </row>
    <row r="1470" ht="14.25">
      <c r="D1470" s="31" t="s">
        <v>1070</v>
      </c>
    </row>
    <row r="1471" spans="6:11" ht="14.25">
      <c r="F1471" s="30" t="s">
        <v>1053</v>
      </c>
      <c r="G1471" s="30" t="s">
        <v>720</v>
      </c>
      <c r="H1471" s="30" t="s">
        <v>1046</v>
      </c>
      <c r="I1471" s="30" t="s">
        <v>1047</v>
      </c>
      <c r="J1471" s="30" t="s">
        <v>1048</v>
      </c>
      <c r="K1471" s="33" t="s">
        <v>1054</v>
      </c>
    </row>
    <row r="1472" spans="4:12" ht="14.25">
      <c r="D1472" s="31" t="s">
        <v>571</v>
      </c>
      <c r="E1472" s="32" t="s">
        <v>722</v>
      </c>
      <c r="F1472" s="30">
        <v>1</v>
      </c>
      <c r="G1472" s="30">
        <v>9.56</v>
      </c>
      <c r="H1472" s="30">
        <v>0</v>
      </c>
      <c r="I1472" s="30">
        <v>9.56</v>
      </c>
      <c r="J1472" s="30">
        <v>1</v>
      </c>
      <c r="K1472" s="33">
        <v>9.56</v>
      </c>
      <c r="L1472" s="33">
        <f>F1472*G1472*(1+H1472*0.01)*J1472</f>
        <v>9.56</v>
      </c>
    </row>
    <row r="1473" ht="14.25">
      <c r="D1473" s="31" t="s">
        <v>1065</v>
      </c>
    </row>
    <row r="1474" spans="4:12" ht="14.25">
      <c r="D1474" s="31" t="s">
        <v>1156</v>
      </c>
      <c r="E1474" s="32" t="s">
        <v>1067</v>
      </c>
      <c r="F1474" s="30">
        <v>0.5</v>
      </c>
      <c r="G1474" s="30">
        <v>3.5</v>
      </c>
      <c r="J1474" s="30">
        <v>1</v>
      </c>
      <c r="K1474" s="33">
        <v>1.75</v>
      </c>
      <c r="L1474" s="33">
        <f>F1474*G1474*J1474</f>
        <v>1.75</v>
      </c>
    </row>
    <row r="1475" spans="4:12" ht="14.25">
      <c r="D1475" s="31" t="s">
        <v>1157</v>
      </c>
      <c r="E1475" s="32" t="s">
        <v>1067</v>
      </c>
      <c r="F1475" s="30">
        <v>0.3</v>
      </c>
      <c r="G1475" s="30">
        <v>3.5</v>
      </c>
      <c r="J1475" s="30">
        <v>1</v>
      </c>
      <c r="K1475" s="33">
        <v>1.05</v>
      </c>
      <c r="L1475" s="33">
        <f>F1475*G1475*J1475</f>
        <v>1.05</v>
      </c>
    </row>
    <row r="1476" spans="11:12" ht="14.25">
      <c r="K1476" s="33">
        <v>2.8</v>
      </c>
      <c r="L1476" s="33">
        <f>SUM(L1474:L1475)</f>
        <v>2.8</v>
      </c>
    </row>
    <row r="1477" ht="14.25">
      <c r="D1477" s="31" t="s">
        <v>1058</v>
      </c>
    </row>
    <row r="1478" spans="4:12" ht="14.25">
      <c r="D1478" s="31" t="s">
        <v>1073</v>
      </c>
      <c r="F1478" s="30">
        <v>10</v>
      </c>
      <c r="K1478" s="33">
        <v>0.956</v>
      </c>
      <c r="L1478" s="33">
        <f>L1472*F1478*0.01</f>
        <v>0.9560000000000001</v>
      </c>
    </row>
    <row r="1479" spans="4:12" ht="14.25">
      <c r="D1479" s="31" t="s">
        <v>1068</v>
      </c>
      <c r="F1479" s="30">
        <v>95</v>
      </c>
      <c r="K1479" s="33">
        <v>2.66</v>
      </c>
      <c r="L1479" s="33">
        <f>L1476*F1479*0.01</f>
        <v>2.66</v>
      </c>
    </row>
    <row r="1480" spans="4:12" ht="14.25">
      <c r="D1480" s="31" t="s">
        <v>1060</v>
      </c>
      <c r="K1480" s="33">
        <v>12.36</v>
      </c>
      <c r="L1480" s="33">
        <f>L1472+L1476</f>
        <v>12.36</v>
      </c>
    </row>
    <row r="1481" spans="4:12" ht="14.25">
      <c r="D1481" s="31" t="s">
        <v>1061</v>
      </c>
      <c r="K1481" s="33">
        <v>3.616</v>
      </c>
      <c r="L1481" s="33">
        <f>L1478+L1479</f>
        <v>3.616</v>
      </c>
    </row>
    <row r="1482" spans="4:12" ht="14.25">
      <c r="D1482" s="31" t="s">
        <v>1062</v>
      </c>
      <c r="F1482" s="30">
        <v>10</v>
      </c>
      <c r="K1482" s="33">
        <v>1.5976</v>
      </c>
      <c r="L1482" s="33">
        <f>L1472*F1482*0.01+L1478*F1482*0.01+L1476*F1482*0.01+L1479*F1482*0.01</f>
        <v>1.5976000000000001</v>
      </c>
    </row>
    <row r="1483" spans="4:12" ht="14.25">
      <c r="D1483" s="31" t="s">
        <v>1063</v>
      </c>
      <c r="K1483" s="33">
        <v>17.5736</v>
      </c>
      <c r="L1483" s="33">
        <f>L1472+L1476+L1481+L1482</f>
        <v>17.5736</v>
      </c>
    </row>
    <row r="1485" spans="1:6" ht="14.25">
      <c r="A1485" s="30" t="s">
        <v>1252</v>
      </c>
      <c r="D1485" s="31" t="s">
        <v>484</v>
      </c>
      <c r="E1485" s="32" t="s">
        <v>722</v>
      </c>
      <c r="F1485" s="30">
        <v>6</v>
      </c>
    </row>
    <row r="1487" ht="14.25">
      <c r="D1487" s="31" t="s">
        <v>1070</v>
      </c>
    </row>
    <row r="1488" spans="6:11" ht="14.25">
      <c r="F1488" s="30" t="s">
        <v>1053</v>
      </c>
      <c r="G1488" s="30" t="s">
        <v>720</v>
      </c>
      <c r="H1488" s="30" t="s">
        <v>1046</v>
      </c>
      <c r="I1488" s="30" t="s">
        <v>1047</v>
      </c>
      <c r="J1488" s="30" t="s">
        <v>1048</v>
      </c>
      <c r="K1488" s="33" t="s">
        <v>1054</v>
      </c>
    </row>
    <row r="1489" spans="4:12" ht="14.25">
      <c r="D1489" s="31" t="s">
        <v>572</v>
      </c>
      <c r="E1489" s="32" t="s">
        <v>722</v>
      </c>
      <c r="F1489" s="30">
        <v>1</v>
      </c>
      <c r="G1489" s="30">
        <v>7.24</v>
      </c>
      <c r="H1489" s="30">
        <v>0</v>
      </c>
      <c r="I1489" s="30">
        <v>7.24</v>
      </c>
      <c r="J1489" s="30">
        <v>1</v>
      </c>
      <c r="K1489" s="33">
        <v>7.24</v>
      </c>
      <c r="L1489" s="33">
        <f>F1489*G1489*(1+H1489*0.01)*J1489</f>
        <v>7.24</v>
      </c>
    </row>
    <row r="1490" ht="14.25">
      <c r="D1490" s="31" t="s">
        <v>1065</v>
      </c>
    </row>
    <row r="1491" spans="4:12" ht="14.25">
      <c r="D1491" s="31" t="s">
        <v>1156</v>
      </c>
      <c r="E1491" s="32" t="s">
        <v>1067</v>
      </c>
      <c r="F1491" s="30">
        <v>0.4</v>
      </c>
      <c r="G1491" s="30">
        <v>3.5</v>
      </c>
      <c r="J1491" s="30">
        <v>1</v>
      </c>
      <c r="K1491" s="33">
        <v>1.4</v>
      </c>
      <c r="L1491" s="33">
        <f>F1491*G1491*J1491</f>
        <v>1.4000000000000001</v>
      </c>
    </row>
    <row r="1492" spans="4:12" ht="14.25">
      <c r="D1492" s="31" t="s">
        <v>1157</v>
      </c>
      <c r="E1492" s="32" t="s">
        <v>1067</v>
      </c>
      <c r="F1492" s="30">
        <v>0.3</v>
      </c>
      <c r="G1492" s="30">
        <v>3.5</v>
      </c>
      <c r="J1492" s="30">
        <v>1</v>
      </c>
      <c r="K1492" s="33">
        <v>1.05</v>
      </c>
      <c r="L1492" s="33">
        <f>F1492*G1492*J1492</f>
        <v>1.05</v>
      </c>
    </row>
    <row r="1493" spans="11:12" ht="14.25">
      <c r="K1493" s="33">
        <v>2.45</v>
      </c>
      <c r="L1493" s="33">
        <f>SUM(L1491:L1492)</f>
        <v>2.45</v>
      </c>
    </row>
    <row r="1494" ht="14.25">
      <c r="D1494" s="31" t="s">
        <v>1058</v>
      </c>
    </row>
    <row r="1495" spans="4:12" ht="14.25">
      <c r="D1495" s="31" t="s">
        <v>1073</v>
      </c>
      <c r="F1495" s="30">
        <v>10</v>
      </c>
      <c r="K1495" s="33">
        <v>0.724</v>
      </c>
      <c r="L1495" s="33">
        <f>L1489*F1495*0.01</f>
        <v>0.7240000000000001</v>
      </c>
    </row>
    <row r="1496" spans="4:12" ht="14.25">
      <c r="D1496" s="31" t="s">
        <v>1068</v>
      </c>
      <c r="F1496" s="30">
        <v>95</v>
      </c>
      <c r="K1496" s="33">
        <v>2.3275</v>
      </c>
      <c r="L1496" s="33">
        <f>L1493*F1496*0.01</f>
        <v>2.3275</v>
      </c>
    </row>
    <row r="1497" spans="4:12" ht="14.25">
      <c r="D1497" s="31" t="s">
        <v>1060</v>
      </c>
      <c r="K1497" s="33">
        <v>9.69</v>
      </c>
      <c r="L1497" s="33">
        <f>L1489+L1493</f>
        <v>9.690000000000001</v>
      </c>
    </row>
    <row r="1498" spans="4:12" ht="14.25">
      <c r="D1498" s="31" t="s">
        <v>1061</v>
      </c>
      <c r="K1498" s="33">
        <v>3.0515</v>
      </c>
      <c r="L1498" s="33">
        <f>L1495+L1496</f>
        <v>3.0515000000000003</v>
      </c>
    </row>
    <row r="1499" spans="4:12" ht="14.25">
      <c r="D1499" s="31" t="s">
        <v>1062</v>
      </c>
      <c r="F1499" s="30">
        <v>10</v>
      </c>
      <c r="K1499" s="33">
        <v>1.27415</v>
      </c>
      <c r="L1499" s="33">
        <f>L1489*F1499*0.01+L1495*F1499*0.01+L1493*F1499*0.01+L1496*F1499*0.01</f>
        <v>1.2741500000000001</v>
      </c>
    </row>
    <row r="1500" spans="4:12" ht="14.25">
      <c r="D1500" s="31" t="s">
        <v>1063</v>
      </c>
      <c r="K1500" s="33">
        <v>14.01565</v>
      </c>
      <c r="L1500" s="33">
        <f>L1489+L1493+L1498+L1499</f>
        <v>14.015650000000003</v>
      </c>
    </row>
    <row r="1502" spans="1:6" ht="14.25">
      <c r="A1502" s="30" t="s">
        <v>1258</v>
      </c>
      <c r="D1502" s="31" t="s">
        <v>485</v>
      </c>
      <c r="E1502" s="32" t="s">
        <v>722</v>
      </c>
      <c r="F1502" s="30">
        <v>1</v>
      </c>
    </row>
    <row r="1504" ht="14.25">
      <c r="D1504" s="31" t="s">
        <v>1070</v>
      </c>
    </row>
    <row r="1505" spans="6:11" ht="14.25">
      <c r="F1505" s="30" t="s">
        <v>1053</v>
      </c>
      <c r="G1505" s="30" t="s">
        <v>720</v>
      </c>
      <c r="H1505" s="30" t="s">
        <v>1046</v>
      </c>
      <c r="I1505" s="30" t="s">
        <v>1047</v>
      </c>
      <c r="J1505" s="30" t="s">
        <v>1048</v>
      </c>
      <c r="K1505" s="33" t="s">
        <v>1054</v>
      </c>
    </row>
    <row r="1506" spans="4:12" ht="14.25">
      <c r="D1506" s="31" t="s">
        <v>573</v>
      </c>
      <c r="E1506" s="32" t="s">
        <v>722</v>
      </c>
      <c r="F1506" s="30">
        <v>1</v>
      </c>
      <c r="G1506" s="30">
        <v>5.6</v>
      </c>
      <c r="H1506" s="30">
        <v>0</v>
      </c>
      <c r="I1506" s="30">
        <v>5.6</v>
      </c>
      <c r="J1506" s="30">
        <v>1</v>
      </c>
      <c r="K1506" s="33">
        <v>5.6</v>
      </c>
      <c r="L1506" s="33">
        <f>F1506*G1506*(1+H1506*0.01)*J1506</f>
        <v>5.6</v>
      </c>
    </row>
    <row r="1507" ht="14.25">
      <c r="D1507" s="31" t="s">
        <v>1065</v>
      </c>
    </row>
    <row r="1508" spans="4:12" ht="14.25">
      <c r="D1508" s="31" t="s">
        <v>1156</v>
      </c>
      <c r="E1508" s="32" t="s">
        <v>1067</v>
      </c>
      <c r="F1508" s="30">
        <v>0.3</v>
      </c>
      <c r="G1508" s="30">
        <v>3.5</v>
      </c>
      <c r="J1508" s="30">
        <v>1</v>
      </c>
      <c r="K1508" s="33">
        <v>1.05</v>
      </c>
      <c r="L1508" s="33">
        <f>F1508*G1508*J1508</f>
        <v>1.05</v>
      </c>
    </row>
    <row r="1509" spans="4:12" ht="14.25">
      <c r="D1509" s="31" t="s">
        <v>1157</v>
      </c>
      <c r="E1509" s="32" t="s">
        <v>1067</v>
      </c>
      <c r="F1509" s="30">
        <v>0.3</v>
      </c>
      <c r="G1509" s="30">
        <v>3.5</v>
      </c>
      <c r="J1509" s="30">
        <v>1</v>
      </c>
      <c r="K1509" s="33">
        <v>1.05</v>
      </c>
      <c r="L1509" s="33">
        <f>F1509*G1509*J1509</f>
        <v>1.05</v>
      </c>
    </row>
    <row r="1510" spans="11:12" ht="14.25">
      <c r="K1510" s="33">
        <v>2.1</v>
      </c>
      <c r="L1510" s="33">
        <f>SUM(L1508:L1509)</f>
        <v>2.1</v>
      </c>
    </row>
    <row r="1511" ht="14.25">
      <c r="D1511" s="31" t="s">
        <v>1058</v>
      </c>
    </row>
    <row r="1512" spans="4:12" ht="14.25">
      <c r="D1512" s="31" t="s">
        <v>1073</v>
      </c>
      <c r="F1512" s="30">
        <v>10</v>
      </c>
      <c r="K1512" s="33">
        <v>0.56</v>
      </c>
      <c r="L1512" s="33">
        <f>L1506*F1512*0.01</f>
        <v>0.56</v>
      </c>
    </row>
    <row r="1513" spans="4:12" ht="14.25">
      <c r="D1513" s="31" t="s">
        <v>1068</v>
      </c>
      <c r="F1513" s="30">
        <v>95</v>
      </c>
      <c r="K1513" s="33">
        <v>1.995</v>
      </c>
      <c r="L1513" s="33">
        <f>L1510*F1513*0.01</f>
        <v>1.995</v>
      </c>
    </row>
    <row r="1514" spans="4:12" ht="14.25">
      <c r="D1514" s="31" t="s">
        <v>1060</v>
      </c>
      <c r="K1514" s="33">
        <v>7.7</v>
      </c>
      <c r="L1514" s="33">
        <f>L1506+L1510</f>
        <v>7.699999999999999</v>
      </c>
    </row>
    <row r="1515" spans="4:12" ht="14.25">
      <c r="D1515" s="31" t="s">
        <v>1061</v>
      </c>
      <c r="K1515" s="33">
        <v>2.555</v>
      </c>
      <c r="L1515" s="33">
        <f>L1512+L1513</f>
        <v>2.555</v>
      </c>
    </row>
    <row r="1516" spans="4:12" ht="14.25">
      <c r="D1516" s="31" t="s">
        <v>1062</v>
      </c>
      <c r="F1516" s="30">
        <v>10</v>
      </c>
      <c r="K1516" s="33">
        <v>1.0255</v>
      </c>
      <c r="L1516" s="33">
        <f>L1506*F1516*0.01+L1512*F1516*0.01+L1510*F1516*0.01+L1513*F1516*0.01</f>
        <v>1.0255</v>
      </c>
    </row>
    <row r="1517" spans="4:12" ht="14.25">
      <c r="D1517" s="31" t="s">
        <v>1063</v>
      </c>
      <c r="K1517" s="33">
        <v>11.2805</v>
      </c>
      <c r="L1517" s="33">
        <f>L1506+L1510+L1515+L1516</f>
        <v>11.2805</v>
      </c>
    </row>
    <row r="1519" spans="1:6" ht="14.25">
      <c r="A1519" s="30" t="s">
        <v>1260</v>
      </c>
      <c r="D1519" s="31" t="s">
        <v>486</v>
      </c>
      <c r="E1519" s="32" t="s">
        <v>722</v>
      </c>
      <c r="F1519" s="30">
        <v>1</v>
      </c>
    </row>
    <row r="1521" ht="14.25">
      <c r="D1521" s="31" t="s">
        <v>1070</v>
      </c>
    </row>
    <row r="1522" spans="6:11" ht="14.25">
      <c r="F1522" s="30" t="s">
        <v>1053</v>
      </c>
      <c r="G1522" s="30" t="s">
        <v>720</v>
      </c>
      <c r="H1522" s="30" t="s">
        <v>1046</v>
      </c>
      <c r="I1522" s="30" t="s">
        <v>1047</v>
      </c>
      <c r="J1522" s="30" t="s">
        <v>1048</v>
      </c>
      <c r="K1522" s="33" t="s">
        <v>1054</v>
      </c>
    </row>
    <row r="1523" spans="4:12" ht="14.25">
      <c r="D1523" s="31" t="s">
        <v>574</v>
      </c>
      <c r="E1523" s="32" t="s">
        <v>722</v>
      </c>
      <c r="F1523" s="30">
        <v>1</v>
      </c>
      <c r="G1523" s="30">
        <v>325</v>
      </c>
      <c r="H1523" s="30">
        <v>0</v>
      </c>
      <c r="I1523" s="30">
        <v>325</v>
      </c>
      <c r="J1523" s="30">
        <v>1</v>
      </c>
      <c r="K1523" s="33">
        <v>325</v>
      </c>
      <c r="L1523" s="33">
        <f>F1523*G1523*(1+H1523*0.01)*J1523</f>
        <v>325</v>
      </c>
    </row>
    <row r="1524" ht="14.25">
      <c r="D1524" s="31" t="s">
        <v>1065</v>
      </c>
    </row>
    <row r="1525" spans="4:12" ht="14.25">
      <c r="D1525" s="31" t="s">
        <v>1072</v>
      </c>
      <c r="E1525" s="32" t="s">
        <v>1067</v>
      </c>
      <c r="F1525" s="30">
        <v>2.258</v>
      </c>
      <c r="G1525" s="30">
        <v>3.5</v>
      </c>
      <c r="J1525" s="30">
        <v>1</v>
      </c>
      <c r="K1525" s="33">
        <v>7.903</v>
      </c>
      <c r="L1525" s="33">
        <f>F1525*G1525*J1525</f>
        <v>7.9030000000000005</v>
      </c>
    </row>
    <row r="1526" spans="4:12" ht="14.25">
      <c r="D1526" s="31" t="s">
        <v>1072</v>
      </c>
      <c r="E1526" s="32" t="s">
        <v>1067</v>
      </c>
      <c r="F1526" s="30">
        <v>2.258</v>
      </c>
      <c r="G1526" s="30">
        <v>3.5</v>
      </c>
      <c r="J1526" s="30">
        <v>1</v>
      </c>
      <c r="K1526" s="33">
        <v>7.903</v>
      </c>
      <c r="L1526" s="33">
        <f>F1526*G1526*J1526</f>
        <v>7.9030000000000005</v>
      </c>
    </row>
    <row r="1527" spans="11:12" ht="14.25">
      <c r="K1527" s="33">
        <v>15.806</v>
      </c>
      <c r="L1527" s="33">
        <f>SUM(L1525:L1526)</f>
        <v>15.806000000000001</v>
      </c>
    </row>
    <row r="1528" ht="14.25">
      <c r="D1528" s="31" t="s">
        <v>1058</v>
      </c>
    </row>
    <row r="1529" spans="4:12" ht="14.25">
      <c r="D1529" s="31" t="s">
        <v>1073</v>
      </c>
      <c r="F1529" s="30">
        <v>10</v>
      </c>
      <c r="K1529" s="33">
        <v>32.5</v>
      </c>
      <c r="L1529" s="33">
        <f>L1523*F1529*0.01</f>
        <v>32.5</v>
      </c>
    </row>
    <row r="1530" spans="4:12" ht="14.25">
      <c r="D1530" s="31" t="s">
        <v>1068</v>
      </c>
      <c r="F1530" s="30">
        <v>95</v>
      </c>
      <c r="K1530" s="33">
        <v>15.0157</v>
      </c>
      <c r="L1530" s="33">
        <f>L1527*F1530*0.01</f>
        <v>15.015700000000002</v>
      </c>
    </row>
    <row r="1531" spans="4:12" ht="14.25">
      <c r="D1531" s="31" t="s">
        <v>1060</v>
      </c>
      <c r="K1531" s="33">
        <v>340.806</v>
      </c>
      <c r="L1531" s="33">
        <f>L1523+L1527</f>
        <v>340.806</v>
      </c>
    </row>
    <row r="1532" spans="4:12" ht="14.25">
      <c r="D1532" s="31" t="s">
        <v>1061</v>
      </c>
      <c r="K1532" s="33">
        <v>47.5157</v>
      </c>
      <c r="L1532" s="33">
        <f>L1529+L1530</f>
        <v>47.5157</v>
      </c>
    </row>
    <row r="1533" spans="4:12" ht="14.25">
      <c r="D1533" s="31" t="s">
        <v>1062</v>
      </c>
      <c r="F1533" s="30">
        <v>10</v>
      </c>
      <c r="K1533" s="33">
        <v>38.83217</v>
      </c>
      <c r="L1533" s="33">
        <f>L1523*F1533*0.01+L1529*F1533*0.01+L1527*F1533*0.01+L1530*F1533*0.01</f>
        <v>38.83217</v>
      </c>
    </row>
    <row r="1534" spans="4:12" ht="14.25">
      <c r="D1534" s="31" t="s">
        <v>1063</v>
      </c>
      <c r="K1534" s="33">
        <v>427.15387</v>
      </c>
      <c r="L1534" s="33">
        <f>L1523+L1527+L1532+L1533</f>
        <v>427.15387</v>
      </c>
    </row>
    <row r="1536" spans="1:6" ht="14.25">
      <c r="A1536" s="30" t="s">
        <v>1263</v>
      </c>
      <c r="D1536" s="31" t="s">
        <v>487</v>
      </c>
      <c r="E1536" s="32" t="s">
        <v>722</v>
      </c>
      <c r="F1536" s="30">
        <v>5</v>
      </c>
    </row>
    <row r="1538" ht="14.25">
      <c r="D1538" s="31" t="s">
        <v>1070</v>
      </c>
    </row>
    <row r="1539" spans="6:11" ht="14.25">
      <c r="F1539" s="30" t="s">
        <v>1053</v>
      </c>
      <c r="G1539" s="30" t="s">
        <v>720</v>
      </c>
      <c r="H1539" s="30" t="s">
        <v>1046</v>
      </c>
      <c r="I1539" s="30" t="s">
        <v>1047</v>
      </c>
      <c r="J1539" s="30" t="s">
        <v>1048</v>
      </c>
      <c r="K1539" s="33" t="s">
        <v>1054</v>
      </c>
    </row>
    <row r="1540" spans="4:12" ht="14.25">
      <c r="D1540" s="31" t="s">
        <v>575</v>
      </c>
      <c r="E1540" s="32" t="s">
        <v>722</v>
      </c>
      <c r="F1540" s="30">
        <v>1</v>
      </c>
      <c r="G1540" s="30">
        <v>48</v>
      </c>
      <c r="H1540" s="30">
        <v>0</v>
      </c>
      <c r="I1540" s="30">
        <v>48</v>
      </c>
      <c r="J1540" s="30">
        <v>1</v>
      </c>
      <c r="K1540" s="33">
        <v>48</v>
      </c>
      <c r="L1540" s="33">
        <f>F1540*G1540*(1+H1540*0.01)*J1540</f>
        <v>48</v>
      </c>
    </row>
    <row r="1541" ht="14.25">
      <c r="D1541" s="31" t="s">
        <v>1065</v>
      </c>
    </row>
    <row r="1542" spans="4:12" ht="14.25">
      <c r="D1542" s="31" t="s">
        <v>1072</v>
      </c>
      <c r="E1542" s="32" t="s">
        <v>1067</v>
      </c>
      <c r="F1542" s="30">
        <v>0.7</v>
      </c>
      <c r="G1542" s="30">
        <v>3.5</v>
      </c>
      <c r="J1542" s="30">
        <v>1</v>
      </c>
      <c r="K1542" s="33">
        <v>2.45</v>
      </c>
      <c r="L1542" s="33">
        <f>F1542*G1542*J1542</f>
        <v>2.4499999999999997</v>
      </c>
    </row>
    <row r="1543" spans="4:12" ht="14.25">
      <c r="D1543" s="31" t="s">
        <v>1072</v>
      </c>
      <c r="E1543" s="32" t="s">
        <v>1067</v>
      </c>
      <c r="F1543" s="30">
        <v>0.3</v>
      </c>
      <c r="G1543" s="30">
        <v>3.5</v>
      </c>
      <c r="J1543" s="30">
        <v>1</v>
      </c>
      <c r="K1543" s="33">
        <v>1.05</v>
      </c>
      <c r="L1543" s="33">
        <f>F1543*G1543*J1543</f>
        <v>1.05</v>
      </c>
    </row>
    <row r="1544" spans="11:12" ht="14.25">
      <c r="K1544" s="33">
        <v>3.5</v>
      </c>
      <c r="L1544" s="33">
        <f>SUM(L1542:L1543)</f>
        <v>3.5</v>
      </c>
    </row>
    <row r="1545" ht="14.25">
      <c r="D1545" s="31" t="s">
        <v>1058</v>
      </c>
    </row>
    <row r="1546" spans="4:12" ht="14.25">
      <c r="D1546" s="31" t="s">
        <v>1073</v>
      </c>
      <c r="F1546" s="30">
        <v>10</v>
      </c>
      <c r="K1546" s="33">
        <v>4.8</v>
      </c>
      <c r="L1546" s="33">
        <f>L1540*F1546*0.01</f>
        <v>4.8</v>
      </c>
    </row>
    <row r="1547" spans="4:12" ht="14.25">
      <c r="D1547" s="31" t="s">
        <v>1068</v>
      </c>
      <c r="F1547" s="30">
        <v>95</v>
      </c>
      <c r="K1547" s="33">
        <v>3.325</v>
      </c>
      <c r="L1547" s="33">
        <f>L1544*F1547*0.01</f>
        <v>3.325</v>
      </c>
    </row>
    <row r="1548" spans="4:12" ht="14.25">
      <c r="D1548" s="31" t="s">
        <v>1060</v>
      </c>
      <c r="K1548" s="33">
        <v>51.5</v>
      </c>
      <c r="L1548" s="33">
        <f>L1540+L1544</f>
        <v>51.5</v>
      </c>
    </row>
    <row r="1549" spans="4:12" ht="14.25">
      <c r="D1549" s="31" t="s">
        <v>1061</v>
      </c>
      <c r="K1549" s="33">
        <v>8.125</v>
      </c>
      <c r="L1549" s="33">
        <f>L1546+L1547</f>
        <v>8.125</v>
      </c>
    </row>
    <row r="1550" spans="4:12" ht="14.25">
      <c r="D1550" s="31" t="s">
        <v>1062</v>
      </c>
      <c r="F1550" s="30">
        <v>10</v>
      </c>
      <c r="K1550" s="33">
        <v>5.9625</v>
      </c>
      <c r="L1550" s="33">
        <f>L1540*F1550*0.01+L1546*F1550*0.01+L1544*F1550*0.01+L1547*F1550*0.01</f>
        <v>5.962499999999999</v>
      </c>
    </row>
    <row r="1551" spans="4:12" ht="14.25">
      <c r="D1551" s="31" t="s">
        <v>1063</v>
      </c>
      <c r="K1551" s="33">
        <v>65.5875</v>
      </c>
      <c r="L1551" s="33">
        <f>L1540+L1544+L1549+L1550</f>
        <v>65.5875</v>
      </c>
    </row>
    <row r="1553" spans="1:6" ht="14.25">
      <c r="A1553" s="30" t="s">
        <v>1265</v>
      </c>
      <c r="D1553" s="31" t="s">
        <v>488</v>
      </c>
      <c r="E1553" s="32" t="s">
        <v>722</v>
      </c>
      <c r="F1553" s="30">
        <v>10</v>
      </c>
    </row>
    <row r="1555" ht="14.25">
      <c r="D1555" s="31" t="s">
        <v>1070</v>
      </c>
    </row>
    <row r="1556" spans="6:11" ht="14.25">
      <c r="F1556" s="30" t="s">
        <v>1053</v>
      </c>
      <c r="G1556" s="30" t="s">
        <v>720</v>
      </c>
      <c r="H1556" s="30" t="s">
        <v>1046</v>
      </c>
      <c r="I1556" s="30" t="s">
        <v>1047</v>
      </c>
      <c r="J1556" s="30" t="s">
        <v>1048</v>
      </c>
      <c r="K1556" s="33" t="s">
        <v>1054</v>
      </c>
    </row>
    <row r="1557" spans="4:12" ht="14.25">
      <c r="D1557" s="31" t="s">
        <v>576</v>
      </c>
      <c r="E1557" s="32" t="s">
        <v>722</v>
      </c>
      <c r="F1557" s="30">
        <v>1</v>
      </c>
      <c r="G1557" s="30">
        <v>35</v>
      </c>
      <c r="H1557" s="30">
        <v>0</v>
      </c>
      <c r="I1557" s="30">
        <v>35</v>
      </c>
      <c r="J1557" s="30">
        <v>1</v>
      </c>
      <c r="K1557" s="33">
        <v>35</v>
      </c>
      <c r="L1557" s="33">
        <f>F1557*G1557*(1+H1557*0.01)*J1557</f>
        <v>35</v>
      </c>
    </row>
    <row r="1558" ht="14.25">
      <c r="D1558" s="31" t="s">
        <v>1065</v>
      </c>
    </row>
    <row r="1559" spans="4:12" ht="14.25">
      <c r="D1559" s="31" t="s">
        <v>1072</v>
      </c>
      <c r="E1559" s="32" t="s">
        <v>1067</v>
      </c>
      <c r="F1559" s="30">
        <v>0.7</v>
      </c>
      <c r="G1559" s="30">
        <v>3.5</v>
      </c>
      <c r="J1559" s="30">
        <v>1</v>
      </c>
      <c r="K1559" s="33">
        <v>2.45</v>
      </c>
      <c r="L1559" s="33">
        <f>F1559*G1559*J1559</f>
        <v>2.4499999999999997</v>
      </c>
    </row>
    <row r="1560" spans="4:12" ht="14.25">
      <c r="D1560" s="31" t="s">
        <v>1072</v>
      </c>
      <c r="E1560" s="32" t="s">
        <v>1067</v>
      </c>
      <c r="F1560" s="30">
        <v>0.3</v>
      </c>
      <c r="G1560" s="30">
        <v>3.5</v>
      </c>
      <c r="J1560" s="30">
        <v>1</v>
      </c>
      <c r="K1560" s="33">
        <v>1.05</v>
      </c>
      <c r="L1560" s="33">
        <f>F1560*G1560*J1560</f>
        <v>1.05</v>
      </c>
    </row>
    <row r="1561" spans="11:12" ht="14.25">
      <c r="K1561" s="33">
        <v>3.5</v>
      </c>
      <c r="L1561" s="33">
        <f>SUM(L1559:L1560)</f>
        <v>3.5</v>
      </c>
    </row>
    <row r="1562" ht="14.25">
      <c r="D1562" s="31" t="s">
        <v>1058</v>
      </c>
    </row>
    <row r="1563" spans="4:12" ht="14.25">
      <c r="D1563" s="31" t="s">
        <v>1073</v>
      </c>
      <c r="F1563" s="30">
        <v>10</v>
      </c>
      <c r="K1563" s="33">
        <v>3.5</v>
      </c>
      <c r="L1563" s="33">
        <f>L1557*F1563*0.01</f>
        <v>3.5</v>
      </c>
    </row>
    <row r="1564" spans="4:12" ht="14.25">
      <c r="D1564" s="31" t="s">
        <v>1068</v>
      </c>
      <c r="F1564" s="30">
        <v>95</v>
      </c>
      <c r="K1564" s="33">
        <v>3.325</v>
      </c>
      <c r="L1564" s="33">
        <f>L1561*F1564*0.01</f>
        <v>3.325</v>
      </c>
    </row>
    <row r="1565" spans="4:12" ht="14.25">
      <c r="D1565" s="31" t="s">
        <v>1060</v>
      </c>
      <c r="K1565" s="33">
        <v>38.5</v>
      </c>
      <c r="L1565" s="33">
        <f>L1557+L1561</f>
        <v>38.5</v>
      </c>
    </row>
    <row r="1566" spans="4:12" ht="14.25">
      <c r="D1566" s="31" t="s">
        <v>1061</v>
      </c>
      <c r="K1566" s="33">
        <v>6.825</v>
      </c>
      <c r="L1566" s="33">
        <f>L1563+L1564</f>
        <v>6.825</v>
      </c>
    </row>
    <row r="1567" spans="4:12" ht="14.25">
      <c r="D1567" s="31" t="s">
        <v>1062</v>
      </c>
      <c r="F1567" s="30">
        <v>10</v>
      </c>
      <c r="K1567" s="33">
        <v>4.5325</v>
      </c>
      <c r="L1567" s="33">
        <f>L1557*F1567*0.01+L1563*F1567*0.01+L1561*F1567*0.01+L1564*F1567*0.01</f>
        <v>4.532500000000001</v>
      </c>
    </row>
    <row r="1568" spans="4:12" ht="14.25">
      <c r="D1568" s="31" t="s">
        <v>1063</v>
      </c>
      <c r="K1568" s="33">
        <v>49.8575</v>
      </c>
      <c r="L1568" s="33">
        <f>L1557+L1561+L1566+L1567</f>
        <v>49.8575</v>
      </c>
    </row>
    <row r="1570" spans="1:6" ht="14.25">
      <c r="A1570" s="30" t="s">
        <v>1267</v>
      </c>
      <c r="D1570" s="31" t="s">
        <v>489</v>
      </c>
      <c r="E1570" s="32" t="s">
        <v>722</v>
      </c>
      <c r="F1570" s="30">
        <v>10</v>
      </c>
    </row>
    <row r="1572" ht="14.25">
      <c r="D1572" s="31" t="s">
        <v>1070</v>
      </c>
    </row>
    <row r="1573" spans="6:11" ht="14.25">
      <c r="F1573" s="30" t="s">
        <v>1053</v>
      </c>
      <c r="G1573" s="30" t="s">
        <v>720</v>
      </c>
      <c r="H1573" s="30" t="s">
        <v>1046</v>
      </c>
      <c r="I1573" s="30" t="s">
        <v>1047</v>
      </c>
      <c r="J1573" s="30" t="s">
        <v>1048</v>
      </c>
      <c r="K1573" s="33" t="s">
        <v>1054</v>
      </c>
    </row>
    <row r="1574" spans="4:12" ht="14.25">
      <c r="D1574" s="31" t="s">
        <v>577</v>
      </c>
      <c r="E1574" s="32" t="s">
        <v>722</v>
      </c>
      <c r="F1574" s="30">
        <v>1</v>
      </c>
      <c r="G1574" s="30">
        <v>30</v>
      </c>
      <c r="H1574" s="30">
        <v>0</v>
      </c>
      <c r="I1574" s="30">
        <v>30</v>
      </c>
      <c r="J1574" s="30">
        <v>1</v>
      </c>
      <c r="K1574" s="33">
        <v>30</v>
      </c>
      <c r="L1574" s="33">
        <f>F1574*G1574*(1+H1574*0.01)*J1574</f>
        <v>30</v>
      </c>
    </row>
    <row r="1575" ht="14.25">
      <c r="D1575" s="31" t="s">
        <v>1065</v>
      </c>
    </row>
    <row r="1576" spans="4:12" ht="14.25">
      <c r="D1576" s="31" t="s">
        <v>1072</v>
      </c>
      <c r="E1576" s="32" t="s">
        <v>1067</v>
      </c>
      <c r="F1576" s="30">
        <v>0.5</v>
      </c>
      <c r="G1576" s="30">
        <v>3.5</v>
      </c>
      <c r="J1576" s="30">
        <v>1</v>
      </c>
      <c r="K1576" s="33">
        <v>1.75</v>
      </c>
      <c r="L1576" s="33">
        <f>F1576*G1576*J1576</f>
        <v>1.75</v>
      </c>
    </row>
    <row r="1577" spans="4:12" ht="14.25">
      <c r="D1577" s="31" t="s">
        <v>1072</v>
      </c>
      <c r="E1577" s="32" t="s">
        <v>1067</v>
      </c>
      <c r="F1577" s="30">
        <v>0.3</v>
      </c>
      <c r="G1577" s="30">
        <v>3.5</v>
      </c>
      <c r="J1577" s="30">
        <v>1</v>
      </c>
      <c r="K1577" s="33">
        <v>1.05</v>
      </c>
      <c r="L1577" s="33">
        <f>F1577*G1577*J1577</f>
        <v>1.05</v>
      </c>
    </row>
    <row r="1578" spans="11:12" ht="14.25">
      <c r="K1578" s="33">
        <v>2.8</v>
      </c>
      <c r="L1578" s="33">
        <f>SUM(L1576:L1577)</f>
        <v>2.8</v>
      </c>
    </row>
    <row r="1579" ht="14.25">
      <c r="D1579" s="31" t="s">
        <v>1058</v>
      </c>
    </row>
    <row r="1580" spans="4:12" ht="14.25">
      <c r="D1580" s="31" t="s">
        <v>1073</v>
      </c>
      <c r="F1580" s="30">
        <v>10</v>
      </c>
      <c r="K1580" s="33">
        <v>3</v>
      </c>
      <c r="L1580" s="33">
        <f>L1574*F1580*0.01</f>
        <v>3</v>
      </c>
    </row>
    <row r="1581" spans="4:12" ht="14.25">
      <c r="D1581" s="31" t="s">
        <v>1068</v>
      </c>
      <c r="F1581" s="30">
        <v>95</v>
      </c>
      <c r="K1581" s="33">
        <v>2.66</v>
      </c>
      <c r="L1581" s="33">
        <f>L1578*F1581*0.01</f>
        <v>2.66</v>
      </c>
    </row>
    <row r="1582" spans="4:12" ht="14.25">
      <c r="D1582" s="31" t="s">
        <v>1060</v>
      </c>
      <c r="K1582" s="33">
        <v>32.8</v>
      </c>
      <c r="L1582" s="33">
        <f>L1574+L1578</f>
        <v>32.8</v>
      </c>
    </row>
    <row r="1583" spans="4:12" ht="14.25">
      <c r="D1583" s="31" t="s">
        <v>1061</v>
      </c>
      <c r="K1583" s="33">
        <v>5.66</v>
      </c>
      <c r="L1583" s="33">
        <f>L1580+L1581</f>
        <v>5.66</v>
      </c>
    </row>
    <row r="1584" spans="4:12" ht="14.25">
      <c r="D1584" s="31" t="s">
        <v>1062</v>
      </c>
      <c r="F1584" s="30">
        <v>10</v>
      </c>
      <c r="K1584" s="33">
        <v>3.846</v>
      </c>
      <c r="L1584" s="33">
        <f>L1574*F1584*0.01+L1580*F1584*0.01+L1578*F1584*0.01+L1581*F1584*0.01</f>
        <v>3.846</v>
      </c>
    </row>
    <row r="1585" spans="4:12" ht="14.25">
      <c r="D1585" s="31" t="s">
        <v>1063</v>
      </c>
      <c r="K1585" s="33">
        <v>42.306</v>
      </c>
      <c r="L1585" s="33">
        <f>L1574+L1578+L1583+L1584</f>
        <v>42.306</v>
      </c>
    </row>
    <row r="1587" spans="1:6" ht="14.25">
      <c r="A1587" s="30" t="s">
        <v>1270</v>
      </c>
      <c r="D1587" s="31" t="s">
        <v>490</v>
      </c>
      <c r="E1587" s="32" t="s">
        <v>722</v>
      </c>
      <c r="F1587" s="30">
        <v>4</v>
      </c>
    </row>
    <row r="1589" ht="14.25">
      <c r="D1589" s="31" t="s">
        <v>1070</v>
      </c>
    </row>
    <row r="1590" spans="6:11" ht="14.25">
      <c r="F1590" s="30" t="s">
        <v>1053</v>
      </c>
      <c r="G1590" s="30" t="s">
        <v>720</v>
      </c>
      <c r="H1590" s="30" t="s">
        <v>1046</v>
      </c>
      <c r="I1590" s="30" t="s">
        <v>1047</v>
      </c>
      <c r="J1590" s="30" t="s">
        <v>1048</v>
      </c>
      <c r="K1590" s="33" t="s">
        <v>1054</v>
      </c>
    </row>
    <row r="1591" spans="4:12" ht="14.25">
      <c r="D1591" s="31" t="s">
        <v>578</v>
      </c>
      <c r="E1591" s="32" t="s">
        <v>722</v>
      </c>
      <c r="F1591" s="30">
        <v>1</v>
      </c>
      <c r="G1591" s="30">
        <v>12</v>
      </c>
      <c r="H1591" s="30">
        <v>0</v>
      </c>
      <c r="I1591" s="30">
        <v>12</v>
      </c>
      <c r="J1591" s="30">
        <v>1</v>
      </c>
      <c r="K1591" s="33">
        <v>12</v>
      </c>
      <c r="L1591" s="33">
        <f>F1591*G1591*(1+H1591*0.01)*J1591</f>
        <v>12</v>
      </c>
    </row>
    <row r="1592" ht="14.25">
      <c r="D1592" s="31" t="s">
        <v>1065</v>
      </c>
    </row>
    <row r="1593" spans="4:12" ht="14.25">
      <c r="D1593" s="31" t="s">
        <v>1072</v>
      </c>
      <c r="E1593" s="32" t="s">
        <v>1067</v>
      </c>
      <c r="F1593" s="30">
        <v>0.5</v>
      </c>
      <c r="G1593" s="30">
        <v>3.5</v>
      </c>
      <c r="J1593" s="30">
        <v>1</v>
      </c>
      <c r="K1593" s="33">
        <v>1.75</v>
      </c>
      <c r="L1593" s="33">
        <f>F1593*G1593*J1593</f>
        <v>1.75</v>
      </c>
    </row>
    <row r="1594" spans="4:12" ht="14.25">
      <c r="D1594" s="31" t="s">
        <v>1072</v>
      </c>
      <c r="E1594" s="32" t="s">
        <v>1067</v>
      </c>
      <c r="F1594" s="30">
        <v>0.3</v>
      </c>
      <c r="G1594" s="30">
        <v>3.5</v>
      </c>
      <c r="J1594" s="30">
        <v>1</v>
      </c>
      <c r="K1594" s="33">
        <v>1.05</v>
      </c>
      <c r="L1594" s="33">
        <f>F1594*G1594*J1594</f>
        <v>1.05</v>
      </c>
    </row>
    <row r="1595" spans="11:12" ht="14.25">
      <c r="K1595" s="33">
        <v>2.8</v>
      </c>
      <c r="L1595" s="33">
        <f>SUM(L1593:L1594)</f>
        <v>2.8</v>
      </c>
    </row>
    <row r="1596" ht="14.25">
      <c r="D1596" s="31" t="s">
        <v>1058</v>
      </c>
    </row>
    <row r="1597" spans="4:12" ht="14.25">
      <c r="D1597" s="31" t="s">
        <v>1073</v>
      </c>
      <c r="F1597" s="30">
        <v>10</v>
      </c>
      <c r="K1597" s="33">
        <v>1.2</v>
      </c>
      <c r="L1597" s="33">
        <f>L1591*F1597*0.01</f>
        <v>1.2</v>
      </c>
    </row>
    <row r="1598" spans="4:12" ht="14.25">
      <c r="D1598" s="31" t="s">
        <v>1068</v>
      </c>
      <c r="F1598" s="30">
        <v>95</v>
      </c>
      <c r="K1598" s="33">
        <v>2.66</v>
      </c>
      <c r="L1598" s="33">
        <f>L1595*F1598*0.01</f>
        <v>2.66</v>
      </c>
    </row>
    <row r="1599" spans="4:12" ht="14.25">
      <c r="D1599" s="31" t="s">
        <v>1060</v>
      </c>
      <c r="K1599" s="33">
        <v>14.8</v>
      </c>
      <c r="L1599" s="33">
        <f>L1591+L1595</f>
        <v>14.8</v>
      </c>
    </row>
    <row r="1600" spans="4:12" ht="14.25">
      <c r="D1600" s="31" t="s">
        <v>1061</v>
      </c>
      <c r="K1600" s="33">
        <v>3.86</v>
      </c>
      <c r="L1600" s="33">
        <f>L1597+L1598</f>
        <v>3.8600000000000003</v>
      </c>
    </row>
    <row r="1601" spans="4:12" ht="14.25">
      <c r="D1601" s="31" t="s">
        <v>1062</v>
      </c>
      <c r="F1601" s="30">
        <v>10</v>
      </c>
      <c r="K1601" s="33">
        <v>1.866</v>
      </c>
      <c r="L1601" s="33">
        <f>L1591*F1601*0.01+L1597*F1601*0.01+L1595*F1601*0.01+L1598*F1601*0.01</f>
        <v>1.8659999999999999</v>
      </c>
    </row>
    <row r="1602" spans="4:12" ht="14.25">
      <c r="D1602" s="31" t="s">
        <v>1063</v>
      </c>
      <c r="K1602" s="33">
        <v>20.526</v>
      </c>
      <c r="L1602" s="33">
        <f>L1591+L1595+L1600+L1601</f>
        <v>20.526</v>
      </c>
    </row>
    <row r="1604" spans="1:6" ht="14.25">
      <c r="A1604" s="30" t="s">
        <v>1272</v>
      </c>
      <c r="D1604" s="31" t="s">
        <v>491</v>
      </c>
      <c r="E1604" s="32" t="s">
        <v>722</v>
      </c>
      <c r="F1604" s="30">
        <v>1</v>
      </c>
    </row>
    <row r="1606" ht="14.25">
      <c r="D1606" s="31" t="s">
        <v>1070</v>
      </c>
    </row>
    <row r="1607" spans="6:11" ht="14.25">
      <c r="F1607" s="30" t="s">
        <v>1053</v>
      </c>
      <c r="G1607" s="30" t="s">
        <v>720</v>
      </c>
      <c r="H1607" s="30" t="s">
        <v>1046</v>
      </c>
      <c r="I1607" s="30" t="s">
        <v>1047</v>
      </c>
      <c r="J1607" s="30" t="s">
        <v>1048</v>
      </c>
      <c r="K1607" s="33" t="s">
        <v>1054</v>
      </c>
    </row>
    <row r="1608" spans="4:12" ht="14.25">
      <c r="D1608" s="31" t="s">
        <v>579</v>
      </c>
      <c r="E1608" s="32" t="s">
        <v>722</v>
      </c>
      <c r="F1608" s="30">
        <v>1</v>
      </c>
      <c r="G1608" s="30">
        <v>10</v>
      </c>
      <c r="H1608" s="30">
        <v>0</v>
      </c>
      <c r="I1608" s="30">
        <v>10</v>
      </c>
      <c r="J1608" s="30">
        <v>1</v>
      </c>
      <c r="K1608" s="33">
        <v>10</v>
      </c>
      <c r="L1608" s="33">
        <f>F1608*G1608*(1+H1608*0.01)*J1608</f>
        <v>10</v>
      </c>
    </row>
    <row r="1609" ht="14.25">
      <c r="D1609" s="31" t="s">
        <v>1065</v>
      </c>
    </row>
    <row r="1610" spans="4:12" ht="14.25">
      <c r="D1610" s="31" t="s">
        <v>1072</v>
      </c>
      <c r="E1610" s="32" t="s">
        <v>1067</v>
      </c>
      <c r="F1610" s="30">
        <v>0.4</v>
      </c>
      <c r="G1610" s="30">
        <v>3.5</v>
      </c>
      <c r="J1610" s="30">
        <v>1</v>
      </c>
      <c r="K1610" s="33">
        <v>1.4</v>
      </c>
      <c r="L1610" s="33">
        <f>F1610*G1610*J1610</f>
        <v>1.4000000000000001</v>
      </c>
    </row>
    <row r="1611" spans="4:12" ht="14.25">
      <c r="D1611" s="31" t="s">
        <v>1072</v>
      </c>
      <c r="E1611" s="32" t="s">
        <v>1067</v>
      </c>
      <c r="F1611" s="30">
        <v>0.3</v>
      </c>
      <c r="G1611" s="30">
        <v>3.5</v>
      </c>
      <c r="J1611" s="30">
        <v>1</v>
      </c>
      <c r="K1611" s="33">
        <v>1.05</v>
      </c>
      <c r="L1611" s="33">
        <f>F1611*G1611*J1611</f>
        <v>1.05</v>
      </c>
    </row>
    <row r="1612" spans="11:12" ht="14.25">
      <c r="K1612" s="33">
        <v>2.45</v>
      </c>
      <c r="L1612" s="33">
        <f>SUM(L1610:L1611)</f>
        <v>2.45</v>
      </c>
    </row>
    <row r="1613" ht="14.25">
      <c r="D1613" s="31" t="s">
        <v>1058</v>
      </c>
    </row>
    <row r="1614" spans="4:12" ht="14.25">
      <c r="D1614" s="31" t="s">
        <v>1073</v>
      </c>
      <c r="F1614" s="30">
        <v>10</v>
      </c>
      <c r="K1614" s="33">
        <v>1</v>
      </c>
      <c r="L1614" s="33">
        <f>L1608*F1614*0.01</f>
        <v>1</v>
      </c>
    </row>
    <row r="1615" spans="4:12" ht="14.25">
      <c r="D1615" s="31" t="s">
        <v>1068</v>
      </c>
      <c r="F1615" s="30">
        <v>95</v>
      </c>
      <c r="K1615" s="33">
        <v>2.3275</v>
      </c>
      <c r="L1615" s="33">
        <f>L1612*F1615*0.01</f>
        <v>2.3275</v>
      </c>
    </row>
    <row r="1616" spans="4:12" ht="14.25">
      <c r="D1616" s="31" t="s">
        <v>1060</v>
      </c>
      <c r="K1616" s="33">
        <v>12.45</v>
      </c>
      <c r="L1616" s="33">
        <f>L1608+L1612</f>
        <v>12.45</v>
      </c>
    </row>
    <row r="1617" spans="4:12" ht="14.25">
      <c r="D1617" s="31" t="s">
        <v>1061</v>
      </c>
      <c r="K1617" s="33">
        <v>3.3275</v>
      </c>
      <c r="L1617" s="33">
        <f>L1614+L1615</f>
        <v>3.3275</v>
      </c>
    </row>
    <row r="1618" spans="4:12" ht="14.25">
      <c r="D1618" s="31" t="s">
        <v>1062</v>
      </c>
      <c r="F1618" s="30">
        <v>10</v>
      </c>
      <c r="K1618" s="33">
        <v>1.57775</v>
      </c>
      <c r="L1618" s="33">
        <f>L1608*F1618*0.01+L1614*F1618*0.01+L1612*F1618*0.01+L1615*F1618*0.01</f>
        <v>1.5777500000000002</v>
      </c>
    </row>
    <row r="1619" spans="4:12" ht="14.25">
      <c r="D1619" s="31" t="s">
        <v>1063</v>
      </c>
      <c r="K1619" s="33">
        <v>17.35525</v>
      </c>
      <c r="L1619" s="33">
        <f>L1608+L1612+L1617+L1618</f>
        <v>17.35525</v>
      </c>
    </row>
    <row r="1621" spans="1:6" ht="42.75">
      <c r="A1621" s="30" t="s">
        <v>1278</v>
      </c>
      <c r="B1621" s="30" t="s">
        <v>551</v>
      </c>
      <c r="C1621" s="30" t="s">
        <v>552</v>
      </c>
      <c r="D1621" s="31" t="s">
        <v>792</v>
      </c>
      <c r="E1621" s="32" t="s">
        <v>731</v>
      </c>
      <c r="F1621" s="30">
        <v>15</v>
      </c>
    </row>
    <row r="1623" ht="14.25">
      <c r="D1623" s="31" t="s">
        <v>1070</v>
      </c>
    </row>
    <row r="1624" spans="6:11" ht="14.25">
      <c r="F1624" s="30" t="s">
        <v>1053</v>
      </c>
      <c r="G1624" s="30" t="s">
        <v>720</v>
      </c>
      <c r="H1624" s="30" t="s">
        <v>1046</v>
      </c>
      <c r="I1624" s="30" t="s">
        <v>1047</v>
      </c>
      <c r="J1624" s="30" t="s">
        <v>1048</v>
      </c>
      <c r="K1624" s="33" t="s">
        <v>1054</v>
      </c>
    </row>
    <row r="1625" spans="3:12" ht="14.25">
      <c r="C1625" s="30">
        <v>115809</v>
      </c>
      <c r="D1625" s="31" t="s">
        <v>1135</v>
      </c>
      <c r="E1625" s="32" t="s">
        <v>1136</v>
      </c>
      <c r="F1625" s="30">
        <v>0.002</v>
      </c>
      <c r="G1625" s="30">
        <v>2.5</v>
      </c>
      <c r="H1625" s="30">
        <v>0</v>
      </c>
      <c r="I1625" s="30">
        <v>2.5</v>
      </c>
      <c r="J1625" s="30">
        <v>1</v>
      </c>
      <c r="K1625" s="33">
        <v>0.005</v>
      </c>
      <c r="L1625" s="33">
        <f>F1625*G1625*(1+H1625*0.01)*J1625</f>
        <v>0.005</v>
      </c>
    </row>
    <row r="1626" spans="3:12" ht="14.25">
      <c r="C1626" s="30">
        <v>364669</v>
      </c>
      <c r="D1626" s="31" t="s">
        <v>1137</v>
      </c>
      <c r="E1626" s="32" t="s">
        <v>811</v>
      </c>
      <c r="F1626" s="30">
        <v>0.001</v>
      </c>
      <c r="G1626" s="30">
        <v>2.5</v>
      </c>
      <c r="H1626" s="30">
        <v>0</v>
      </c>
      <c r="I1626" s="30">
        <v>2.5</v>
      </c>
      <c r="J1626" s="30">
        <v>1</v>
      </c>
      <c r="K1626" s="33">
        <v>0.0025</v>
      </c>
      <c r="L1626" s="33">
        <f>F1626*G1626*(1+H1626*0.01)*J1626</f>
        <v>0.0025</v>
      </c>
    </row>
    <row r="1627" spans="3:12" ht="14.25">
      <c r="C1627" s="30">
        <v>974798241</v>
      </c>
      <c r="D1627" s="31" t="s">
        <v>1228</v>
      </c>
      <c r="E1627" s="32" t="s">
        <v>731</v>
      </c>
      <c r="F1627" s="30">
        <v>1.01</v>
      </c>
      <c r="G1627" s="30">
        <v>4.52</v>
      </c>
      <c r="H1627" s="30">
        <v>0</v>
      </c>
      <c r="I1627" s="30">
        <v>4.52</v>
      </c>
      <c r="J1627" s="30">
        <v>1</v>
      </c>
      <c r="K1627" s="33">
        <v>4.5652</v>
      </c>
      <c r="L1627" s="33">
        <f>F1627*G1627*(1+H1627*0.01)*J1627</f>
        <v>4.5652</v>
      </c>
    </row>
    <row r="1628" spans="11:12" ht="14.25">
      <c r="K1628" s="33">
        <v>4.5727</v>
      </c>
      <c r="L1628" s="33">
        <f>SUM(L1625:L1627)</f>
        <v>4.5727</v>
      </c>
    </row>
    <row r="1629" ht="14.25">
      <c r="D1629" s="31" t="s">
        <v>1052</v>
      </c>
    </row>
    <row r="1630" spans="4:12" ht="14.25">
      <c r="D1630" s="31" t="s">
        <v>1139</v>
      </c>
      <c r="E1630" s="32" t="s">
        <v>1056</v>
      </c>
      <c r="F1630" s="30">
        <v>0.003</v>
      </c>
      <c r="G1630" s="30">
        <v>50</v>
      </c>
      <c r="J1630" s="30">
        <v>1</v>
      </c>
      <c r="K1630" s="33">
        <v>0.15</v>
      </c>
      <c r="L1630" s="33">
        <f>F1630*G1630*J1630</f>
        <v>0.15</v>
      </c>
    </row>
    <row r="1631" spans="4:12" ht="14.25">
      <c r="D1631" s="31" t="s">
        <v>1140</v>
      </c>
      <c r="E1631" s="32" t="s">
        <v>1056</v>
      </c>
      <c r="F1631" s="30">
        <v>0.003</v>
      </c>
      <c r="G1631" s="30">
        <v>50</v>
      </c>
      <c r="J1631" s="30">
        <v>1</v>
      </c>
      <c r="K1631" s="33">
        <v>0.15</v>
      </c>
      <c r="L1631" s="33">
        <f>F1631*G1631*J1631</f>
        <v>0.15</v>
      </c>
    </row>
    <row r="1632" spans="11:12" ht="14.25">
      <c r="K1632" s="33">
        <v>0.3</v>
      </c>
      <c r="L1632" s="33">
        <f>SUM(L1630:L1631)</f>
        <v>0.3</v>
      </c>
    </row>
    <row r="1633" ht="14.25">
      <c r="D1633" s="31" t="s">
        <v>1065</v>
      </c>
    </row>
    <row r="1634" spans="4:12" ht="14.25">
      <c r="D1634" s="31" t="s">
        <v>1141</v>
      </c>
      <c r="E1634" s="32" t="s">
        <v>1067</v>
      </c>
      <c r="F1634" s="30">
        <v>0.21</v>
      </c>
      <c r="G1634" s="30">
        <v>3.5</v>
      </c>
      <c r="J1634" s="30">
        <v>1</v>
      </c>
      <c r="K1634" s="33">
        <v>0.735</v>
      </c>
      <c r="L1634" s="33">
        <f>F1634*G1634*J1634</f>
        <v>0.735</v>
      </c>
    </row>
    <row r="1635" spans="4:12" ht="14.25">
      <c r="D1635" s="31" t="s">
        <v>1142</v>
      </c>
      <c r="E1635" s="32" t="s">
        <v>1067</v>
      </c>
      <c r="F1635" s="30">
        <v>0.186</v>
      </c>
      <c r="G1635" s="30">
        <v>3.5</v>
      </c>
      <c r="J1635" s="30">
        <v>1</v>
      </c>
      <c r="K1635" s="33">
        <v>0.651</v>
      </c>
      <c r="L1635" s="33">
        <f>F1635*G1635*J1635</f>
        <v>0.651</v>
      </c>
    </row>
    <row r="1636" spans="4:12" ht="14.25">
      <c r="D1636" s="31" t="s">
        <v>1143</v>
      </c>
      <c r="E1636" s="32" t="s">
        <v>1067</v>
      </c>
      <c r="F1636" s="30">
        <v>0.024</v>
      </c>
      <c r="G1636" s="30">
        <v>3.5</v>
      </c>
      <c r="J1636" s="30">
        <v>1</v>
      </c>
      <c r="K1636" s="33">
        <v>0.084</v>
      </c>
      <c r="L1636" s="33">
        <f>F1636*G1636*J1636</f>
        <v>0.084</v>
      </c>
    </row>
    <row r="1637" spans="4:12" ht="14.25">
      <c r="D1637" s="31" t="s">
        <v>1144</v>
      </c>
      <c r="E1637" s="32" t="s">
        <v>1067</v>
      </c>
      <c r="F1637" s="30">
        <v>0.58</v>
      </c>
      <c r="G1637" s="30">
        <v>3.5</v>
      </c>
      <c r="J1637" s="30">
        <v>1</v>
      </c>
      <c r="K1637" s="33">
        <v>2.03</v>
      </c>
      <c r="L1637" s="33">
        <f>F1637*G1637*J1637</f>
        <v>2.03</v>
      </c>
    </row>
    <row r="1638" spans="11:12" ht="14.25">
      <c r="K1638" s="33">
        <v>3.5</v>
      </c>
      <c r="L1638" s="33">
        <f>SUM(L1634:L1637)</f>
        <v>3.5</v>
      </c>
    </row>
    <row r="1639" ht="14.25">
      <c r="D1639" s="31" t="s">
        <v>1058</v>
      </c>
    </row>
    <row r="1640" spans="4:12" ht="14.25">
      <c r="D1640" s="31" t="s">
        <v>1073</v>
      </c>
      <c r="F1640" s="30">
        <v>10</v>
      </c>
      <c r="K1640" s="33">
        <v>0.45727</v>
      </c>
      <c r="L1640" s="33">
        <f>L1628*F1640*0.01</f>
        <v>0.45727000000000007</v>
      </c>
    </row>
    <row r="1641" spans="4:12" ht="14.25">
      <c r="D1641" s="31" t="s">
        <v>1059</v>
      </c>
      <c r="F1641" s="30">
        <v>30</v>
      </c>
      <c r="K1641" s="33">
        <v>0.09</v>
      </c>
      <c r="L1641" s="33">
        <f>L1632*F1641*0.01</f>
        <v>0.09</v>
      </c>
    </row>
    <row r="1642" spans="4:12" ht="14.25">
      <c r="D1642" s="31" t="s">
        <v>1068</v>
      </c>
      <c r="F1642" s="30">
        <v>95</v>
      </c>
      <c r="K1642" s="33">
        <v>3.325</v>
      </c>
      <c r="L1642" s="33">
        <f>L1638*F1642*0.01</f>
        <v>3.325</v>
      </c>
    </row>
    <row r="1643" spans="4:12" ht="14.25">
      <c r="D1643" s="31" t="s">
        <v>1060</v>
      </c>
      <c r="K1643" s="33">
        <v>8.3727</v>
      </c>
      <c r="L1643" s="33">
        <f>L1628+L1632+L1638</f>
        <v>8.3727</v>
      </c>
    </row>
    <row r="1644" spans="4:12" ht="14.25">
      <c r="D1644" s="31" t="s">
        <v>1061</v>
      </c>
      <c r="K1644" s="33">
        <v>3.87227</v>
      </c>
      <c r="L1644" s="33">
        <f>L1640+L1641+L1642</f>
        <v>3.8722700000000003</v>
      </c>
    </row>
    <row r="1645" spans="4:12" ht="14.25">
      <c r="D1645" s="31" t="s">
        <v>1062</v>
      </c>
      <c r="F1645" s="30">
        <v>10</v>
      </c>
      <c r="K1645" s="33">
        <v>1.2245</v>
      </c>
      <c r="L1645" s="33">
        <f>L1628*F1645*0.01+L1640*F1645*0.01+L1632*F1645*0.01+L1641*F1645*0.01+L1638*F1645*0.01+L1642*F1645*0.01</f>
        <v>1.2244970000000002</v>
      </c>
    </row>
    <row r="1646" spans="4:12" ht="14.25">
      <c r="D1646" s="31" t="s">
        <v>1063</v>
      </c>
      <c r="K1646" s="33">
        <v>13.46947</v>
      </c>
      <c r="L1646" s="33">
        <f>L1628+L1632+L1638+L1644+L1645</f>
        <v>13.469467</v>
      </c>
    </row>
    <row r="1648" spans="1:6" ht="28.5">
      <c r="A1648" s="30" t="s">
        <v>1279</v>
      </c>
      <c r="B1648" s="30" t="s">
        <v>522</v>
      </c>
      <c r="C1648" s="30" t="s">
        <v>523</v>
      </c>
      <c r="D1648" s="31" t="s">
        <v>793</v>
      </c>
      <c r="E1648" s="32" t="s">
        <v>731</v>
      </c>
      <c r="F1648" s="30">
        <v>1</v>
      </c>
    </row>
    <row r="1650" ht="14.25">
      <c r="D1650" s="31" t="s">
        <v>1070</v>
      </c>
    </row>
    <row r="1651" spans="6:11" ht="14.25">
      <c r="F1651" s="30" t="s">
        <v>1053</v>
      </c>
      <c r="G1651" s="30" t="s">
        <v>720</v>
      </c>
      <c r="H1651" s="30" t="s">
        <v>1046</v>
      </c>
      <c r="I1651" s="30" t="s">
        <v>1047</v>
      </c>
      <c r="J1651" s="30" t="s">
        <v>1048</v>
      </c>
      <c r="K1651" s="33" t="s">
        <v>1054</v>
      </c>
    </row>
    <row r="1652" spans="3:12" ht="14.25">
      <c r="C1652" s="30">
        <v>115809</v>
      </c>
      <c r="D1652" s="31" t="s">
        <v>1135</v>
      </c>
      <c r="E1652" s="32" t="s">
        <v>1136</v>
      </c>
      <c r="F1652" s="30">
        <v>0.002</v>
      </c>
      <c r="G1652" s="30">
        <v>2.5</v>
      </c>
      <c r="H1652" s="30">
        <v>0</v>
      </c>
      <c r="I1652" s="30">
        <v>2.5</v>
      </c>
      <c r="J1652" s="30">
        <v>1</v>
      </c>
      <c r="K1652" s="33">
        <v>0.005</v>
      </c>
      <c r="L1652" s="33">
        <f>F1652*G1652*(1+H1652*0.01)*J1652</f>
        <v>0.005</v>
      </c>
    </row>
    <row r="1653" spans="3:12" ht="14.25">
      <c r="C1653" s="30">
        <v>364669</v>
      </c>
      <c r="D1653" s="31" t="s">
        <v>1137</v>
      </c>
      <c r="E1653" s="32" t="s">
        <v>811</v>
      </c>
      <c r="F1653" s="30">
        <v>0.001</v>
      </c>
      <c r="G1653" s="30">
        <v>2.5</v>
      </c>
      <c r="H1653" s="30">
        <v>0</v>
      </c>
      <c r="I1653" s="30">
        <v>2.5</v>
      </c>
      <c r="J1653" s="30">
        <v>1</v>
      </c>
      <c r="K1653" s="33">
        <v>0.0025</v>
      </c>
      <c r="L1653" s="33">
        <f>F1653*G1653*(1+H1653*0.01)*J1653</f>
        <v>0.0025</v>
      </c>
    </row>
    <row r="1654" spans="3:12" ht="14.25">
      <c r="C1654" s="30">
        <v>1597906796</v>
      </c>
      <c r="D1654" s="31" t="s">
        <v>1138</v>
      </c>
      <c r="E1654" s="32" t="s">
        <v>731</v>
      </c>
      <c r="F1654" s="30">
        <v>1.015</v>
      </c>
      <c r="G1654" s="30">
        <v>0.78</v>
      </c>
      <c r="H1654" s="30">
        <v>0</v>
      </c>
      <c r="I1654" s="30">
        <v>0.78</v>
      </c>
      <c r="J1654" s="30">
        <v>1</v>
      </c>
      <c r="K1654" s="33">
        <v>0.7917</v>
      </c>
      <c r="L1654" s="33">
        <f>F1654*G1654*(1+H1654*0.01)*J1654</f>
        <v>0.7917</v>
      </c>
    </row>
    <row r="1655" spans="11:12" ht="14.25">
      <c r="K1655" s="33">
        <v>0.7992</v>
      </c>
      <c r="L1655" s="33">
        <f>SUM(L1652:L1654)</f>
        <v>0.7991999999999999</v>
      </c>
    </row>
    <row r="1656" ht="14.25">
      <c r="D1656" s="31" t="s">
        <v>1052</v>
      </c>
    </row>
    <row r="1657" spans="4:12" ht="14.25">
      <c r="D1657" s="31" t="s">
        <v>1139</v>
      </c>
      <c r="E1657" s="32" t="s">
        <v>1056</v>
      </c>
      <c r="F1657" s="30">
        <v>0.003</v>
      </c>
      <c r="G1657" s="30">
        <v>50</v>
      </c>
      <c r="J1657" s="30">
        <v>1</v>
      </c>
      <c r="K1657" s="33">
        <v>0.15</v>
      </c>
      <c r="L1657" s="33">
        <f>F1657*G1657*J1657</f>
        <v>0.15</v>
      </c>
    </row>
    <row r="1658" spans="4:12" ht="14.25">
      <c r="D1658" s="31" t="s">
        <v>1140</v>
      </c>
      <c r="E1658" s="32" t="s">
        <v>1056</v>
      </c>
      <c r="F1658" s="30">
        <v>0.003</v>
      </c>
      <c r="G1658" s="30">
        <v>50</v>
      </c>
      <c r="J1658" s="30">
        <v>1</v>
      </c>
      <c r="K1658" s="33">
        <v>0.15</v>
      </c>
      <c r="L1658" s="33">
        <f>F1658*G1658*J1658</f>
        <v>0.15</v>
      </c>
    </row>
    <row r="1659" spans="11:12" ht="14.25">
      <c r="K1659" s="33">
        <v>0.3</v>
      </c>
      <c r="L1659" s="33">
        <f>SUM(L1657:L1658)</f>
        <v>0.3</v>
      </c>
    </row>
    <row r="1660" ht="14.25">
      <c r="D1660" s="31" t="s">
        <v>1065</v>
      </c>
    </row>
    <row r="1661" spans="4:12" ht="14.25">
      <c r="D1661" s="31" t="s">
        <v>1141</v>
      </c>
      <c r="E1661" s="32" t="s">
        <v>1067</v>
      </c>
      <c r="F1661" s="30">
        <v>0.105</v>
      </c>
      <c r="G1661" s="30">
        <v>3.5</v>
      </c>
      <c r="J1661" s="30">
        <v>1</v>
      </c>
      <c r="K1661" s="33">
        <v>0.3675</v>
      </c>
      <c r="L1661" s="33">
        <f>F1661*G1661*J1661</f>
        <v>0.3675</v>
      </c>
    </row>
    <row r="1662" spans="4:12" ht="14.25">
      <c r="D1662" s="31" t="s">
        <v>1142</v>
      </c>
      <c r="E1662" s="32" t="s">
        <v>1067</v>
      </c>
      <c r="F1662" s="30">
        <v>0.081</v>
      </c>
      <c r="G1662" s="30">
        <v>3.5</v>
      </c>
      <c r="J1662" s="30">
        <v>1</v>
      </c>
      <c r="K1662" s="33">
        <v>0.2835</v>
      </c>
      <c r="L1662" s="33">
        <f>F1662*G1662*J1662</f>
        <v>0.28350000000000003</v>
      </c>
    </row>
    <row r="1663" spans="4:12" ht="14.25">
      <c r="D1663" s="31" t="s">
        <v>1143</v>
      </c>
      <c r="E1663" s="32" t="s">
        <v>1067</v>
      </c>
      <c r="F1663" s="30">
        <v>0.024</v>
      </c>
      <c r="G1663" s="30">
        <v>3.5</v>
      </c>
      <c r="J1663" s="30">
        <v>1</v>
      </c>
      <c r="K1663" s="33">
        <v>0.084</v>
      </c>
      <c r="L1663" s="33">
        <f>F1663*G1663*J1663</f>
        <v>0.084</v>
      </c>
    </row>
    <row r="1664" spans="4:12" ht="14.25">
      <c r="D1664" s="31" t="s">
        <v>1144</v>
      </c>
      <c r="E1664" s="32" t="s">
        <v>1067</v>
      </c>
      <c r="F1664" s="30">
        <v>0.95</v>
      </c>
      <c r="G1664" s="30">
        <v>3.5</v>
      </c>
      <c r="J1664" s="30">
        <v>1</v>
      </c>
      <c r="K1664" s="33">
        <v>3.325</v>
      </c>
      <c r="L1664" s="33">
        <f>F1664*G1664*J1664</f>
        <v>3.3249999999999997</v>
      </c>
    </row>
    <row r="1665" spans="11:12" ht="14.25">
      <c r="K1665" s="33">
        <v>4.06</v>
      </c>
      <c r="L1665" s="33">
        <f>SUM(L1661:L1664)</f>
        <v>4.06</v>
      </c>
    </row>
    <row r="1666" ht="14.25">
      <c r="D1666" s="31" t="s">
        <v>1058</v>
      </c>
    </row>
    <row r="1667" spans="4:12" ht="14.25">
      <c r="D1667" s="31" t="s">
        <v>1073</v>
      </c>
      <c r="F1667" s="30">
        <v>10</v>
      </c>
      <c r="K1667" s="33">
        <v>0.07992</v>
      </c>
      <c r="L1667" s="33">
        <f>L1655*F1667*0.01</f>
        <v>0.07991999999999999</v>
      </c>
    </row>
    <row r="1668" spans="4:12" ht="14.25">
      <c r="D1668" s="31" t="s">
        <v>1059</v>
      </c>
      <c r="F1668" s="30">
        <v>30</v>
      </c>
      <c r="K1668" s="33">
        <v>0.09</v>
      </c>
      <c r="L1668" s="33">
        <f>L1659*F1668*0.01</f>
        <v>0.09</v>
      </c>
    </row>
    <row r="1669" spans="4:12" ht="14.25">
      <c r="D1669" s="31" t="s">
        <v>1068</v>
      </c>
      <c r="F1669" s="30">
        <v>95</v>
      </c>
      <c r="K1669" s="33">
        <v>3.857</v>
      </c>
      <c r="L1669" s="33">
        <f>L1665*F1669*0.01</f>
        <v>3.8569999999999998</v>
      </c>
    </row>
    <row r="1670" spans="4:12" ht="14.25">
      <c r="D1670" s="31" t="s">
        <v>1060</v>
      </c>
      <c r="K1670" s="33">
        <v>5.1592</v>
      </c>
      <c r="L1670" s="33">
        <f>L1655+L1659+L1665</f>
        <v>5.159199999999999</v>
      </c>
    </row>
    <row r="1671" spans="4:12" ht="14.25">
      <c r="D1671" s="31" t="s">
        <v>1061</v>
      </c>
      <c r="K1671" s="33">
        <v>4.02692</v>
      </c>
      <c r="L1671" s="33">
        <f>L1667+L1668+L1669</f>
        <v>4.02692</v>
      </c>
    </row>
    <row r="1672" spans="4:12" ht="14.25">
      <c r="D1672" s="31" t="s">
        <v>1062</v>
      </c>
      <c r="F1672" s="30">
        <v>10</v>
      </c>
      <c r="K1672" s="33">
        <v>0.91861</v>
      </c>
      <c r="L1672" s="33">
        <f>L1655*F1672*0.01+L1667*F1672*0.01+L1659*F1672*0.01+L1668*F1672*0.01+L1665*F1672*0.01+L1669*F1672*0.01</f>
        <v>0.918612</v>
      </c>
    </row>
    <row r="1673" spans="4:12" ht="14.25">
      <c r="D1673" s="31" t="s">
        <v>1063</v>
      </c>
      <c r="K1673" s="33">
        <v>10.10473</v>
      </c>
      <c r="L1673" s="33">
        <f>L1655+L1659+L1665+L1671+L1672</f>
        <v>10.104731999999998</v>
      </c>
    </row>
    <row r="1675" spans="1:6" ht="14.25">
      <c r="A1675" s="30" t="s">
        <v>1281</v>
      </c>
      <c r="B1675" s="30" t="s">
        <v>530</v>
      </c>
      <c r="D1675" s="31" t="s">
        <v>745</v>
      </c>
      <c r="E1675" s="32" t="s">
        <v>722</v>
      </c>
      <c r="F1675" s="30">
        <v>1</v>
      </c>
    </row>
    <row r="1677" ht="14.25">
      <c r="D1677" s="31" t="s">
        <v>1070</v>
      </c>
    </row>
    <row r="1678" spans="6:11" ht="14.25">
      <c r="F1678" s="30" t="s">
        <v>1053</v>
      </c>
      <c r="G1678" s="30" t="s">
        <v>720</v>
      </c>
      <c r="H1678" s="30" t="s">
        <v>1046</v>
      </c>
      <c r="I1678" s="30" t="s">
        <v>1047</v>
      </c>
      <c r="J1678" s="30" t="s">
        <v>1048</v>
      </c>
      <c r="K1678" s="33" t="s">
        <v>1054</v>
      </c>
    </row>
    <row r="1679" spans="3:12" ht="14.25">
      <c r="C1679" s="30">
        <v>37</v>
      </c>
      <c r="D1679" s="31" t="s">
        <v>1150</v>
      </c>
      <c r="E1679" s="32" t="s">
        <v>811</v>
      </c>
      <c r="F1679" s="30">
        <v>0.003</v>
      </c>
      <c r="G1679" s="30">
        <v>10</v>
      </c>
      <c r="H1679" s="30">
        <v>0</v>
      </c>
      <c r="I1679" s="30">
        <v>10</v>
      </c>
      <c r="J1679" s="30">
        <v>1</v>
      </c>
      <c r="K1679" s="33">
        <v>0.03</v>
      </c>
      <c r="L1679" s="33">
        <f>F1679*G1679*(1+H1679*0.01)*J1679</f>
        <v>0.03</v>
      </c>
    </row>
    <row r="1680" spans="3:12" ht="14.25">
      <c r="C1680" s="30">
        <v>859</v>
      </c>
      <c r="D1680" s="31" t="s">
        <v>1149</v>
      </c>
      <c r="E1680" s="32" t="s">
        <v>811</v>
      </c>
      <c r="F1680" s="30">
        <v>0.003</v>
      </c>
      <c r="G1680" s="30">
        <v>5</v>
      </c>
      <c r="H1680" s="30">
        <v>0</v>
      </c>
      <c r="I1680" s="30">
        <v>5</v>
      </c>
      <c r="J1680" s="30">
        <v>1</v>
      </c>
      <c r="K1680" s="33">
        <v>0.015</v>
      </c>
      <c r="L1680" s="33">
        <f>F1680*G1680*(1+H1680*0.01)*J1680</f>
        <v>0.015</v>
      </c>
    </row>
    <row r="1681" spans="4:12" ht="14.25">
      <c r="D1681" s="31" t="s">
        <v>1164</v>
      </c>
      <c r="E1681" s="32" t="s">
        <v>722</v>
      </c>
      <c r="F1681" s="30">
        <v>1</v>
      </c>
      <c r="G1681" s="30">
        <v>5.2</v>
      </c>
      <c r="H1681" s="30">
        <v>0</v>
      </c>
      <c r="I1681" s="30">
        <v>5.2</v>
      </c>
      <c r="J1681" s="30">
        <v>1</v>
      </c>
      <c r="K1681" s="33">
        <v>5.2</v>
      </c>
      <c r="L1681" s="33">
        <f>F1681*G1681*(1+H1681*0.01)*J1681</f>
        <v>5.2</v>
      </c>
    </row>
    <row r="1682" spans="11:12" ht="14.25">
      <c r="K1682" s="33">
        <v>5.245</v>
      </c>
      <c r="L1682" s="33">
        <f>SUM(L1679:L1681)</f>
        <v>5.245</v>
      </c>
    </row>
    <row r="1683" ht="14.25">
      <c r="D1683" s="31" t="s">
        <v>1065</v>
      </c>
    </row>
    <row r="1684" spans="4:12" ht="14.25">
      <c r="D1684" s="31" t="s">
        <v>1157</v>
      </c>
      <c r="E1684" s="32" t="s">
        <v>1067</v>
      </c>
      <c r="F1684" s="30">
        <v>0.18</v>
      </c>
      <c r="G1684" s="30">
        <v>3.5</v>
      </c>
      <c r="J1684" s="30">
        <v>1</v>
      </c>
      <c r="K1684" s="33">
        <v>0.63</v>
      </c>
      <c r="L1684" s="33">
        <f>F1684*G1684*J1684</f>
        <v>0.63</v>
      </c>
    </row>
    <row r="1685" ht="14.25">
      <c r="D1685" s="31" t="s">
        <v>1058</v>
      </c>
    </row>
    <row r="1686" spans="4:12" ht="14.25">
      <c r="D1686" s="31" t="s">
        <v>1073</v>
      </c>
      <c r="F1686" s="30">
        <v>10</v>
      </c>
      <c r="K1686" s="33">
        <v>0.5245</v>
      </c>
      <c r="L1686" s="33">
        <f>L1682*F1686*0.01</f>
        <v>0.5245000000000001</v>
      </c>
    </row>
    <row r="1687" spans="4:12" ht="14.25">
      <c r="D1687" s="31" t="s">
        <v>1068</v>
      </c>
      <c r="F1687" s="30">
        <v>95</v>
      </c>
      <c r="K1687" s="33">
        <v>0.5985</v>
      </c>
      <c r="L1687" s="33">
        <f>L1684*F1687*0.01</f>
        <v>0.5985</v>
      </c>
    </row>
    <row r="1688" spans="4:12" ht="14.25">
      <c r="D1688" s="31" t="s">
        <v>1060</v>
      </c>
      <c r="K1688" s="33">
        <v>5.875</v>
      </c>
      <c r="L1688" s="33">
        <f>L1682+L1684</f>
        <v>5.875</v>
      </c>
    </row>
    <row r="1689" spans="4:12" ht="14.25">
      <c r="D1689" s="31" t="s">
        <v>1061</v>
      </c>
      <c r="K1689" s="33">
        <v>1.123</v>
      </c>
      <c r="L1689" s="33">
        <f>L1686+L1687</f>
        <v>1.1230000000000002</v>
      </c>
    </row>
    <row r="1690" spans="4:12" ht="14.25">
      <c r="D1690" s="31" t="s">
        <v>1062</v>
      </c>
      <c r="F1690" s="30">
        <v>10</v>
      </c>
      <c r="K1690" s="33">
        <v>0.6998</v>
      </c>
      <c r="L1690" s="33">
        <f>L1682*F1690*0.01+L1686*F1690*0.01+L1684*F1690*0.01+L1687*F1690*0.01</f>
        <v>0.6998</v>
      </c>
    </row>
    <row r="1691" spans="4:12" ht="14.25">
      <c r="D1691" s="31" t="s">
        <v>1063</v>
      </c>
      <c r="K1691" s="33">
        <v>7.6978</v>
      </c>
      <c r="L1691" s="33">
        <f>L1682+L1684+L1689+L1690</f>
        <v>7.6978</v>
      </c>
    </row>
    <row r="1693" spans="1:6" ht="14.25">
      <c r="A1693" s="30" t="s">
        <v>1283</v>
      </c>
      <c r="D1693" s="31" t="s">
        <v>794</v>
      </c>
      <c r="E1693" s="32" t="s">
        <v>722</v>
      </c>
      <c r="F1693" s="30">
        <v>1</v>
      </c>
    </row>
    <row r="1695" ht="14.25">
      <c r="D1695" s="31" t="s">
        <v>1070</v>
      </c>
    </row>
    <row r="1696" spans="6:11" ht="14.25">
      <c r="F1696" s="30" t="s">
        <v>1053</v>
      </c>
      <c r="G1696" s="30" t="s">
        <v>720</v>
      </c>
      <c r="H1696" s="30" t="s">
        <v>1046</v>
      </c>
      <c r="I1696" s="30" t="s">
        <v>1047</v>
      </c>
      <c r="J1696" s="30" t="s">
        <v>1048</v>
      </c>
      <c r="K1696" s="33" t="s">
        <v>1054</v>
      </c>
    </row>
    <row r="1697" spans="4:12" ht="14.25">
      <c r="D1697" s="31" t="s">
        <v>1235</v>
      </c>
      <c r="E1697" s="32" t="s">
        <v>722</v>
      </c>
      <c r="F1697" s="30">
        <v>1</v>
      </c>
      <c r="G1697" s="30">
        <v>380</v>
      </c>
      <c r="H1697" s="30">
        <v>0</v>
      </c>
      <c r="I1697" s="30">
        <v>380</v>
      </c>
      <c r="J1697" s="30">
        <v>1</v>
      </c>
      <c r="K1697" s="33">
        <v>380</v>
      </c>
      <c r="L1697" s="33">
        <f>F1697*G1697*(1+H1697*0.01)*J1697</f>
        <v>380</v>
      </c>
    </row>
    <row r="1698" ht="14.25">
      <c r="D1698" s="31" t="s">
        <v>1065</v>
      </c>
    </row>
    <row r="1699" spans="4:12" ht="14.25">
      <c r="D1699" s="31" t="s">
        <v>1072</v>
      </c>
      <c r="E1699" s="32" t="s">
        <v>1067</v>
      </c>
      <c r="F1699" s="30">
        <v>1.256</v>
      </c>
      <c r="G1699" s="30">
        <v>3.5</v>
      </c>
      <c r="J1699" s="30">
        <v>1</v>
      </c>
      <c r="K1699" s="33">
        <v>4.396</v>
      </c>
      <c r="L1699" s="33">
        <f>F1699*G1699*J1699</f>
        <v>4.396</v>
      </c>
    </row>
    <row r="1700" spans="4:12" ht="14.25">
      <c r="D1700" s="31" t="s">
        <v>1072</v>
      </c>
      <c r="E1700" s="32" t="s">
        <v>1067</v>
      </c>
      <c r="F1700" s="30">
        <v>0.85</v>
      </c>
      <c r="G1700" s="30">
        <v>3.5</v>
      </c>
      <c r="J1700" s="30">
        <v>1</v>
      </c>
      <c r="K1700" s="33">
        <v>2.975</v>
      </c>
      <c r="L1700" s="33">
        <f>F1700*G1700*J1700</f>
        <v>2.975</v>
      </c>
    </row>
    <row r="1701" spans="11:12" ht="14.25">
      <c r="K1701" s="33">
        <v>7.371</v>
      </c>
      <c r="L1701" s="33">
        <f>SUM(L1699:L1700)</f>
        <v>7.371</v>
      </c>
    </row>
    <row r="1702" ht="14.25">
      <c r="D1702" s="31" t="s">
        <v>1058</v>
      </c>
    </row>
    <row r="1703" spans="4:12" ht="14.25">
      <c r="D1703" s="31" t="s">
        <v>1073</v>
      </c>
      <c r="F1703" s="30">
        <v>10</v>
      </c>
      <c r="K1703" s="33">
        <v>38</v>
      </c>
      <c r="L1703" s="33">
        <f>L1697*F1703*0.01</f>
        <v>38</v>
      </c>
    </row>
    <row r="1704" spans="4:12" ht="14.25">
      <c r="D1704" s="31" t="s">
        <v>1068</v>
      </c>
      <c r="F1704" s="30">
        <v>95</v>
      </c>
      <c r="K1704" s="33">
        <v>7.00245</v>
      </c>
      <c r="L1704" s="33">
        <f>L1701*F1704*0.01</f>
        <v>7.0024500000000005</v>
      </c>
    </row>
    <row r="1705" spans="4:12" ht="14.25">
      <c r="D1705" s="31" t="s">
        <v>1060</v>
      </c>
      <c r="K1705" s="33">
        <v>387.371</v>
      </c>
      <c r="L1705" s="33">
        <f>L1697+L1701</f>
        <v>387.371</v>
      </c>
    </row>
    <row r="1706" spans="4:12" ht="14.25">
      <c r="D1706" s="31" t="s">
        <v>1061</v>
      </c>
      <c r="K1706" s="33">
        <v>45.00245</v>
      </c>
      <c r="L1706" s="33">
        <f>L1703+L1704</f>
        <v>45.00245</v>
      </c>
    </row>
    <row r="1707" spans="4:12" ht="14.25">
      <c r="D1707" s="31" t="s">
        <v>1062</v>
      </c>
      <c r="F1707" s="30">
        <v>10</v>
      </c>
      <c r="K1707" s="33">
        <v>43.23734</v>
      </c>
      <c r="L1707" s="33">
        <f>L1697*F1707*0.01+L1703*F1707*0.01+L1701*F1707*0.01+L1704*F1707*0.01</f>
        <v>43.237345</v>
      </c>
    </row>
    <row r="1708" spans="4:12" ht="14.25">
      <c r="D1708" s="31" t="s">
        <v>1063</v>
      </c>
      <c r="K1708" s="33">
        <v>475.61079</v>
      </c>
      <c r="L1708" s="33">
        <f>L1697+L1701+L1706+L1707</f>
        <v>475.610795</v>
      </c>
    </row>
    <row r="1710" spans="1:6" ht="28.5">
      <c r="A1710" s="30" t="s">
        <v>1286</v>
      </c>
      <c r="B1710" s="30" t="s">
        <v>580</v>
      </c>
      <c r="D1710" s="31" t="s">
        <v>795</v>
      </c>
      <c r="E1710" s="32" t="s">
        <v>722</v>
      </c>
      <c r="F1710" s="30">
        <v>2</v>
      </c>
    </row>
    <row r="1712" ht="14.25">
      <c r="D1712" s="31" t="s">
        <v>1070</v>
      </c>
    </row>
    <row r="1713" spans="6:11" ht="14.25">
      <c r="F1713" s="30" t="s">
        <v>1053</v>
      </c>
      <c r="G1713" s="30" t="s">
        <v>720</v>
      </c>
      <c r="H1713" s="30" t="s">
        <v>1046</v>
      </c>
      <c r="I1713" s="30" t="s">
        <v>1047</v>
      </c>
      <c r="J1713" s="30" t="s">
        <v>1048</v>
      </c>
      <c r="K1713" s="33" t="s">
        <v>1054</v>
      </c>
    </row>
    <row r="1714" spans="4:12" ht="28.5">
      <c r="D1714" s="31" t="s">
        <v>1237</v>
      </c>
      <c r="E1714" s="32" t="s">
        <v>722</v>
      </c>
      <c r="F1714" s="30">
        <v>1</v>
      </c>
      <c r="G1714" s="30">
        <v>1520</v>
      </c>
      <c r="H1714" s="30">
        <v>0</v>
      </c>
      <c r="I1714" s="30">
        <v>1520</v>
      </c>
      <c r="J1714" s="30">
        <v>1</v>
      </c>
      <c r="K1714" s="33">
        <v>1520</v>
      </c>
      <c r="L1714" s="33">
        <f>F1714*G1714*(1+H1714*0.01)*J1714</f>
        <v>1520</v>
      </c>
    </row>
    <row r="1715" ht="14.25">
      <c r="D1715" s="31" t="s">
        <v>1065</v>
      </c>
    </row>
    <row r="1716" spans="4:12" ht="14.25">
      <c r="D1716" s="31" t="s">
        <v>1079</v>
      </c>
      <c r="E1716" s="32" t="s">
        <v>1067</v>
      </c>
      <c r="F1716" s="30">
        <v>1.677</v>
      </c>
      <c r="G1716" s="30">
        <v>3.5</v>
      </c>
      <c r="J1716" s="30">
        <v>1</v>
      </c>
      <c r="K1716" s="33">
        <v>5.8695</v>
      </c>
      <c r="L1716" s="33">
        <f>F1716*G1716*J1716</f>
        <v>5.8695</v>
      </c>
    </row>
    <row r="1717" spans="4:12" ht="14.25">
      <c r="D1717" s="31" t="s">
        <v>1072</v>
      </c>
      <c r="E1717" s="32" t="s">
        <v>1067</v>
      </c>
      <c r="F1717" s="30">
        <v>1.677</v>
      </c>
      <c r="G1717" s="30">
        <v>3.5</v>
      </c>
      <c r="J1717" s="30">
        <v>1</v>
      </c>
      <c r="K1717" s="33">
        <v>5.8695</v>
      </c>
      <c r="L1717" s="33">
        <f>F1717*G1717*J1717</f>
        <v>5.8695</v>
      </c>
    </row>
    <row r="1718" spans="11:12" ht="14.25">
      <c r="K1718" s="33">
        <v>11.739</v>
      </c>
      <c r="L1718" s="33">
        <f>SUM(L1716:L1717)</f>
        <v>11.739</v>
      </c>
    </row>
    <row r="1719" ht="14.25">
      <c r="D1719" s="31" t="s">
        <v>1058</v>
      </c>
    </row>
    <row r="1720" spans="4:12" ht="14.25">
      <c r="D1720" s="31" t="s">
        <v>1073</v>
      </c>
      <c r="F1720" s="30">
        <v>10</v>
      </c>
      <c r="K1720" s="33">
        <v>152</v>
      </c>
      <c r="L1720" s="33">
        <f>L1714*F1720*0.01</f>
        <v>152</v>
      </c>
    </row>
    <row r="1721" spans="4:12" ht="14.25">
      <c r="D1721" s="31" t="s">
        <v>1068</v>
      </c>
      <c r="F1721" s="30">
        <v>95</v>
      </c>
      <c r="K1721" s="33">
        <v>11.15205</v>
      </c>
      <c r="L1721" s="33">
        <f>L1718*F1721*0.01</f>
        <v>11.152050000000001</v>
      </c>
    </row>
    <row r="1722" spans="4:12" ht="14.25">
      <c r="D1722" s="31" t="s">
        <v>1060</v>
      </c>
      <c r="K1722" s="33">
        <v>1531.739</v>
      </c>
      <c r="L1722" s="33">
        <f>L1714+L1718</f>
        <v>1531.739</v>
      </c>
    </row>
    <row r="1723" spans="4:12" ht="14.25">
      <c r="D1723" s="31" t="s">
        <v>1061</v>
      </c>
      <c r="K1723" s="33">
        <v>163.15205</v>
      </c>
      <c r="L1723" s="33">
        <f>L1720+L1721</f>
        <v>163.15205</v>
      </c>
    </row>
    <row r="1724" spans="4:12" ht="14.25">
      <c r="D1724" s="31" t="s">
        <v>1062</v>
      </c>
      <c r="F1724" s="30">
        <v>10</v>
      </c>
      <c r="K1724" s="33">
        <v>169.4891</v>
      </c>
      <c r="L1724" s="33">
        <f>L1714*F1724*0.01+L1720*F1724*0.01+L1718*F1724*0.01+L1721*F1724*0.01</f>
        <v>169.489105</v>
      </c>
    </row>
    <row r="1725" spans="4:12" ht="14.25">
      <c r="D1725" s="31" t="s">
        <v>1063</v>
      </c>
      <c r="K1725" s="33">
        <v>1864.38015</v>
      </c>
      <c r="L1725" s="33">
        <f>L1714+L1718+L1723+L1724</f>
        <v>1864.3801549999998</v>
      </c>
    </row>
    <row r="1727" spans="1:6" ht="28.5">
      <c r="A1727" s="30" t="s">
        <v>1290</v>
      </c>
      <c r="D1727" s="31" t="s">
        <v>796</v>
      </c>
      <c r="E1727" s="32" t="s">
        <v>722</v>
      </c>
      <c r="F1727" s="30">
        <v>1</v>
      </c>
    </row>
    <row r="1729" ht="14.25">
      <c r="D1729" s="31" t="s">
        <v>1070</v>
      </c>
    </row>
    <row r="1730" spans="6:11" ht="14.25">
      <c r="F1730" s="30" t="s">
        <v>1053</v>
      </c>
      <c r="G1730" s="30" t="s">
        <v>720</v>
      </c>
      <c r="H1730" s="30" t="s">
        <v>1046</v>
      </c>
      <c r="I1730" s="30" t="s">
        <v>1047</v>
      </c>
      <c r="J1730" s="30" t="s">
        <v>1048</v>
      </c>
      <c r="K1730" s="33" t="s">
        <v>1054</v>
      </c>
    </row>
    <row r="1731" spans="4:12" ht="14.25">
      <c r="D1731" s="31" t="s">
        <v>1239</v>
      </c>
      <c r="E1731" s="32" t="s">
        <v>722</v>
      </c>
      <c r="F1731" s="30">
        <v>1</v>
      </c>
      <c r="G1731" s="30">
        <v>150</v>
      </c>
      <c r="H1731" s="30">
        <v>0</v>
      </c>
      <c r="I1731" s="30">
        <v>150</v>
      </c>
      <c r="J1731" s="30">
        <v>1</v>
      </c>
      <c r="K1731" s="33">
        <v>150</v>
      </c>
      <c r="L1731" s="33">
        <f aca="true" t="shared" si="7" ref="L1731:L1736">F1731*G1731*(1+H1731*0.01)*J1731</f>
        <v>150</v>
      </c>
    </row>
    <row r="1732" spans="4:12" ht="14.25">
      <c r="D1732" s="31" t="s">
        <v>1240</v>
      </c>
      <c r="E1732" s="32" t="s">
        <v>725</v>
      </c>
      <c r="F1732" s="30">
        <v>0.26</v>
      </c>
      <c r="G1732" s="30">
        <v>95</v>
      </c>
      <c r="H1732" s="30">
        <v>0</v>
      </c>
      <c r="I1732" s="30">
        <v>95</v>
      </c>
      <c r="J1732" s="30">
        <v>1</v>
      </c>
      <c r="K1732" s="33">
        <v>24.7</v>
      </c>
      <c r="L1732" s="33">
        <f t="shared" si="7"/>
        <v>24.7</v>
      </c>
    </row>
    <row r="1733" spans="3:12" ht="14.25">
      <c r="C1733" s="30" t="s">
        <v>498</v>
      </c>
      <c r="D1733" s="31" t="s">
        <v>1071</v>
      </c>
      <c r="E1733" s="32" t="s">
        <v>725</v>
      </c>
      <c r="F1733" s="30">
        <v>1.2</v>
      </c>
      <c r="G1733" s="30">
        <v>14.2</v>
      </c>
      <c r="H1733" s="30">
        <v>0</v>
      </c>
      <c r="I1733" s="30">
        <v>14.2</v>
      </c>
      <c r="J1733" s="30">
        <v>1</v>
      </c>
      <c r="K1733" s="33">
        <v>17.04</v>
      </c>
      <c r="L1733" s="33">
        <f t="shared" si="7"/>
        <v>17.04</v>
      </c>
    </row>
    <row r="1734" spans="3:12" ht="14.25">
      <c r="C1734" s="30">
        <v>316</v>
      </c>
      <c r="D1734" s="31" t="s">
        <v>1076</v>
      </c>
      <c r="E1734" s="32" t="s">
        <v>725</v>
      </c>
      <c r="F1734" s="30">
        <v>0.3</v>
      </c>
      <c r="G1734" s="30">
        <v>1.2</v>
      </c>
      <c r="H1734" s="30">
        <v>0</v>
      </c>
      <c r="I1734" s="30">
        <v>1.2</v>
      </c>
      <c r="J1734" s="30">
        <v>1</v>
      </c>
      <c r="K1734" s="33">
        <v>0.36</v>
      </c>
      <c r="L1734" s="33">
        <f t="shared" si="7"/>
        <v>0.36</v>
      </c>
    </row>
    <row r="1735" spans="3:12" ht="14.25">
      <c r="C1735" s="30" t="s">
        <v>581</v>
      </c>
      <c r="D1735" s="31" t="s">
        <v>582</v>
      </c>
      <c r="E1735" s="32" t="s">
        <v>811</v>
      </c>
      <c r="F1735" s="30">
        <v>550</v>
      </c>
      <c r="G1735" s="30">
        <v>0.16</v>
      </c>
      <c r="H1735" s="30">
        <v>0</v>
      </c>
      <c r="I1735" s="30">
        <v>0.16</v>
      </c>
      <c r="J1735" s="30">
        <v>1</v>
      </c>
      <c r="K1735" s="33">
        <v>88</v>
      </c>
      <c r="L1735" s="33">
        <f t="shared" si="7"/>
        <v>88</v>
      </c>
    </row>
    <row r="1736" spans="4:12" ht="14.25">
      <c r="D1736" s="31" t="s">
        <v>583</v>
      </c>
      <c r="E1736" s="32" t="s">
        <v>722</v>
      </c>
      <c r="F1736" s="30">
        <v>1</v>
      </c>
      <c r="G1736" s="30">
        <v>75</v>
      </c>
      <c r="H1736" s="30">
        <v>0</v>
      </c>
      <c r="I1736" s="30">
        <v>75</v>
      </c>
      <c r="J1736" s="30">
        <v>1</v>
      </c>
      <c r="K1736" s="33">
        <v>75</v>
      </c>
      <c r="L1736" s="33">
        <f t="shared" si="7"/>
        <v>75</v>
      </c>
    </row>
    <row r="1737" spans="11:12" ht="14.25">
      <c r="K1737" s="33">
        <v>355.1</v>
      </c>
      <c r="L1737" s="33">
        <f>SUM(L1731:L1736)</f>
        <v>355.1</v>
      </c>
    </row>
    <row r="1738" ht="14.25">
      <c r="D1738" s="31" t="s">
        <v>1052</v>
      </c>
    </row>
    <row r="1739" spans="4:12" ht="28.5">
      <c r="D1739" s="31" t="s">
        <v>584</v>
      </c>
      <c r="E1739" s="32" t="s">
        <v>1056</v>
      </c>
      <c r="F1739" s="30">
        <v>0.04</v>
      </c>
      <c r="G1739" s="30">
        <v>50</v>
      </c>
      <c r="J1739" s="30">
        <v>1</v>
      </c>
      <c r="K1739" s="33">
        <v>2</v>
      </c>
      <c r="L1739" s="33">
        <f>F1739*G1739*J1739</f>
        <v>2</v>
      </c>
    </row>
    <row r="1740" spans="4:12" ht="28.5">
      <c r="D1740" s="31" t="s">
        <v>1055</v>
      </c>
      <c r="E1740" s="32" t="s">
        <v>1056</v>
      </c>
      <c r="F1740" s="30">
        <v>0.00305</v>
      </c>
      <c r="G1740" s="30">
        <v>380</v>
      </c>
      <c r="J1740" s="30">
        <v>1</v>
      </c>
      <c r="K1740" s="33">
        <v>1.159</v>
      </c>
      <c r="L1740" s="33">
        <f>F1740*G1740*J1740</f>
        <v>1.159</v>
      </c>
    </row>
    <row r="1741" spans="11:12" ht="14.25">
      <c r="K1741" s="33">
        <v>3.159</v>
      </c>
      <c r="L1741" s="33">
        <f>SUM(L1739:L1740)</f>
        <v>3.159</v>
      </c>
    </row>
    <row r="1742" ht="14.25">
      <c r="D1742" s="31" t="s">
        <v>1065</v>
      </c>
    </row>
    <row r="1743" spans="4:12" ht="14.25">
      <c r="D1743" s="31" t="s">
        <v>1241</v>
      </c>
      <c r="E1743" s="32" t="s">
        <v>1067</v>
      </c>
      <c r="F1743" s="30">
        <v>3.56</v>
      </c>
      <c r="G1743" s="30">
        <v>3.5</v>
      </c>
      <c r="J1743" s="30">
        <v>1</v>
      </c>
      <c r="K1743" s="33">
        <v>12.46</v>
      </c>
      <c r="L1743" s="33">
        <f>F1743*G1743*J1743</f>
        <v>12.46</v>
      </c>
    </row>
    <row r="1744" spans="4:12" ht="14.25">
      <c r="D1744" s="31" t="s">
        <v>1072</v>
      </c>
      <c r="E1744" s="32" t="s">
        <v>1067</v>
      </c>
      <c r="F1744" s="30">
        <v>3.56</v>
      </c>
      <c r="G1744" s="30">
        <v>3.5</v>
      </c>
      <c r="J1744" s="30">
        <v>1</v>
      </c>
      <c r="K1744" s="33">
        <v>12.46</v>
      </c>
      <c r="L1744" s="33">
        <f>F1744*G1744*J1744</f>
        <v>12.46</v>
      </c>
    </row>
    <row r="1745" spans="4:12" ht="14.25">
      <c r="D1745" s="31" t="s">
        <v>1072</v>
      </c>
      <c r="E1745" s="32" t="s">
        <v>1067</v>
      </c>
      <c r="F1745" s="30">
        <v>1.32</v>
      </c>
      <c r="G1745" s="30">
        <v>3.5</v>
      </c>
      <c r="J1745" s="30">
        <v>1</v>
      </c>
      <c r="K1745" s="33">
        <v>4.62</v>
      </c>
      <c r="L1745" s="33">
        <f>F1745*G1745*J1745</f>
        <v>4.62</v>
      </c>
    </row>
    <row r="1746" spans="4:12" ht="14.25">
      <c r="D1746" s="31" t="s">
        <v>1314</v>
      </c>
      <c r="E1746" s="32" t="s">
        <v>1067</v>
      </c>
      <c r="F1746" s="30">
        <v>0.8</v>
      </c>
      <c r="G1746" s="30">
        <v>3.5</v>
      </c>
      <c r="J1746" s="30">
        <v>1</v>
      </c>
      <c r="K1746" s="33">
        <v>2.8</v>
      </c>
      <c r="L1746" s="33">
        <f>F1746*G1746*J1746</f>
        <v>2.8000000000000003</v>
      </c>
    </row>
    <row r="1747" spans="4:12" ht="14.25">
      <c r="D1747" s="31" t="s">
        <v>1316</v>
      </c>
      <c r="E1747" s="32" t="s">
        <v>1067</v>
      </c>
      <c r="F1747" s="30">
        <v>0.86</v>
      </c>
      <c r="G1747" s="30">
        <v>3.5</v>
      </c>
      <c r="J1747" s="30">
        <v>1</v>
      </c>
      <c r="K1747" s="33">
        <v>3.01</v>
      </c>
      <c r="L1747" s="33">
        <f>F1747*G1747*J1747</f>
        <v>3.01</v>
      </c>
    </row>
    <row r="1748" spans="11:12" ht="14.25">
      <c r="K1748" s="33">
        <v>35.35</v>
      </c>
      <c r="L1748" s="33">
        <f>SUM(L1743:L1747)</f>
        <v>35.35</v>
      </c>
    </row>
    <row r="1749" ht="14.25">
      <c r="D1749" s="31" t="s">
        <v>1058</v>
      </c>
    </row>
    <row r="1750" spans="4:12" ht="14.25">
      <c r="D1750" s="31" t="s">
        <v>1073</v>
      </c>
      <c r="F1750" s="30">
        <v>10</v>
      </c>
      <c r="K1750" s="33">
        <v>35.51</v>
      </c>
      <c r="L1750" s="33">
        <f>L1737*F1750*0.01</f>
        <v>35.51</v>
      </c>
    </row>
    <row r="1751" spans="4:12" ht="14.25">
      <c r="D1751" s="31" t="s">
        <v>1059</v>
      </c>
      <c r="F1751" s="30">
        <v>30</v>
      </c>
      <c r="K1751" s="33">
        <v>0.9477</v>
      </c>
      <c r="L1751" s="33">
        <f>L1741*F1751*0.01</f>
        <v>0.9477</v>
      </c>
    </row>
    <row r="1752" spans="4:12" ht="14.25">
      <c r="D1752" s="31" t="s">
        <v>1068</v>
      </c>
      <c r="F1752" s="30">
        <v>95</v>
      </c>
      <c r="K1752" s="33">
        <v>33.5825</v>
      </c>
      <c r="L1752" s="33">
        <f>L1748*F1752*0.01</f>
        <v>33.5825</v>
      </c>
    </row>
    <row r="1753" spans="4:12" ht="14.25">
      <c r="D1753" s="31" t="s">
        <v>1060</v>
      </c>
      <c r="K1753" s="33">
        <v>393.609</v>
      </c>
      <c r="L1753" s="33">
        <f>L1737+L1741+L1748</f>
        <v>393.60900000000004</v>
      </c>
    </row>
    <row r="1754" spans="4:12" ht="14.25">
      <c r="D1754" s="31" t="s">
        <v>1061</v>
      </c>
      <c r="K1754" s="33">
        <v>70.0402</v>
      </c>
      <c r="L1754" s="33">
        <f>L1750+L1751+L1752</f>
        <v>70.0402</v>
      </c>
    </row>
    <row r="1755" spans="4:12" ht="14.25">
      <c r="D1755" s="31" t="s">
        <v>1062</v>
      </c>
      <c r="F1755" s="30">
        <v>10</v>
      </c>
      <c r="K1755" s="33">
        <v>46.36492</v>
      </c>
      <c r="L1755" s="33">
        <f>L1737*F1755*0.01+L1750*F1755*0.01+L1741*F1755*0.01+L1751*F1755*0.01+L1748*F1755*0.01+L1752*F1755*0.01</f>
        <v>46.36492</v>
      </c>
    </row>
    <row r="1756" spans="4:12" ht="14.25">
      <c r="D1756" s="31" t="s">
        <v>1063</v>
      </c>
      <c r="K1756" s="33">
        <v>510.01412</v>
      </c>
      <c r="L1756" s="33">
        <f>L1737+L1741+L1748+L1754+L1755</f>
        <v>510.01412000000005</v>
      </c>
    </row>
    <row r="1758" spans="1:6" ht="28.5">
      <c r="A1758" s="30" t="s">
        <v>1293</v>
      </c>
      <c r="B1758" s="30" t="s">
        <v>493</v>
      </c>
      <c r="C1758" s="30" t="s">
        <v>494</v>
      </c>
      <c r="D1758" s="31" t="s">
        <v>724</v>
      </c>
      <c r="E1758" s="32" t="s">
        <v>725</v>
      </c>
      <c r="F1758" s="30">
        <v>1714.4</v>
      </c>
    </row>
    <row r="1760" ht="14.25">
      <c r="D1760" s="31" t="s">
        <v>1052</v>
      </c>
    </row>
    <row r="1761" spans="6:11" ht="14.25">
      <c r="F1761" s="30" t="s">
        <v>1053</v>
      </c>
      <c r="G1761" s="30" t="s">
        <v>720</v>
      </c>
      <c r="H1761" s="30" t="s">
        <v>1046</v>
      </c>
      <c r="I1761" s="30" t="s">
        <v>1047</v>
      </c>
      <c r="J1761" s="30" t="s">
        <v>1048</v>
      </c>
      <c r="K1761" s="33" t="s">
        <v>1054</v>
      </c>
    </row>
    <row r="1762" spans="4:12" ht="28.5">
      <c r="D1762" s="31" t="s">
        <v>1055</v>
      </c>
      <c r="E1762" s="32" t="s">
        <v>1056</v>
      </c>
      <c r="F1762" s="30">
        <v>0.00183</v>
      </c>
      <c r="G1762" s="30">
        <v>380</v>
      </c>
      <c r="J1762" s="30">
        <v>1</v>
      </c>
      <c r="K1762" s="33">
        <v>0.6954</v>
      </c>
      <c r="L1762" s="33">
        <f>F1762*G1762*J1762</f>
        <v>0.6954</v>
      </c>
    </row>
    <row r="1763" spans="4:12" ht="28.5">
      <c r="D1763" s="31" t="s">
        <v>1057</v>
      </c>
      <c r="E1763" s="32" t="s">
        <v>1056</v>
      </c>
      <c r="F1763" s="30">
        <v>0.00734</v>
      </c>
      <c r="G1763" s="30">
        <v>360</v>
      </c>
      <c r="J1763" s="30">
        <v>1</v>
      </c>
      <c r="K1763" s="33">
        <v>2.6424</v>
      </c>
      <c r="L1763" s="33">
        <f>F1763*G1763*J1763</f>
        <v>2.6424</v>
      </c>
    </row>
    <row r="1764" spans="11:12" ht="14.25">
      <c r="K1764" s="33">
        <v>3.3378</v>
      </c>
      <c r="L1764" s="33">
        <f>SUM(L1762:L1763)</f>
        <v>3.3377999999999997</v>
      </c>
    </row>
    <row r="1765" ht="14.25">
      <c r="D1765" s="31" t="s">
        <v>1058</v>
      </c>
    </row>
    <row r="1766" spans="4:12" ht="14.25">
      <c r="D1766" s="31" t="s">
        <v>1059</v>
      </c>
      <c r="F1766" s="30">
        <v>30</v>
      </c>
      <c r="K1766" s="33">
        <v>1.00134</v>
      </c>
      <c r="L1766" s="33">
        <f>L1764*F1766*0.01</f>
        <v>1.00134</v>
      </c>
    </row>
    <row r="1767" spans="4:12" ht="14.25">
      <c r="D1767" s="31" t="s">
        <v>1060</v>
      </c>
      <c r="K1767" s="33">
        <v>3.3378</v>
      </c>
      <c r="L1767" s="33">
        <f>L1764</f>
        <v>3.3377999999999997</v>
      </c>
    </row>
    <row r="1768" spans="4:12" ht="14.25">
      <c r="D1768" s="31" t="s">
        <v>1061</v>
      </c>
      <c r="K1768" s="33">
        <v>1.00134</v>
      </c>
      <c r="L1768" s="33">
        <f>L1766</f>
        <v>1.00134</v>
      </c>
    </row>
    <row r="1769" spans="4:12" ht="14.25">
      <c r="D1769" s="31" t="s">
        <v>1062</v>
      </c>
      <c r="F1769" s="30">
        <v>10</v>
      </c>
      <c r="K1769" s="33">
        <v>0.43391</v>
      </c>
      <c r="L1769" s="33">
        <f>L1764*F1769*0.01+L1766*F1769*0.01</f>
        <v>0.433914</v>
      </c>
    </row>
    <row r="1770" spans="4:12" ht="14.25">
      <c r="D1770" s="31" t="s">
        <v>1063</v>
      </c>
      <c r="K1770" s="33">
        <v>4.77305</v>
      </c>
      <c r="L1770" s="33">
        <f>L1764+L1768+L1769</f>
        <v>4.773053999999999</v>
      </c>
    </row>
    <row r="1772" spans="1:6" ht="14.25">
      <c r="A1772" s="30" t="s">
        <v>1295</v>
      </c>
      <c r="D1772" s="31" t="s">
        <v>798</v>
      </c>
      <c r="E1772" s="32" t="s">
        <v>725</v>
      </c>
      <c r="F1772" s="30">
        <v>428.6</v>
      </c>
    </row>
    <row r="1774" ht="14.25">
      <c r="D1774" s="31" t="s">
        <v>1065</v>
      </c>
    </row>
    <row r="1775" spans="6:11" ht="14.25">
      <c r="F1775" s="30" t="s">
        <v>1053</v>
      </c>
      <c r="G1775" s="30" t="s">
        <v>720</v>
      </c>
      <c r="H1775" s="30" t="s">
        <v>1046</v>
      </c>
      <c r="I1775" s="30" t="s">
        <v>1047</v>
      </c>
      <c r="J1775" s="30" t="s">
        <v>1048</v>
      </c>
      <c r="K1775" s="33" t="s">
        <v>1054</v>
      </c>
    </row>
    <row r="1776" spans="4:12" ht="14.25">
      <c r="D1776" s="31" t="s">
        <v>1124</v>
      </c>
      <c r="E1776" s="32" t="s">
        <v>1067</v>
      </c>
      <c r="F1776" s="30">
        <v>1.596</v>
      </c>
      <c r="G1776" s="30">
        <v>3.5</v>
      </c>
      <c r="J1776" s="30">
        <v>1</v>
      </c>
      <c r="K1776" s="33">
        <v>5.586</v>
      </c>
      <c r="L1776" s="33">
        <f>F1776*G1776*J1776</f>
        <v>5.586</v>
      </c>
    </row>
    <row r="1777" spans="4:12" ht="14.25">
      <c r="D1777" s="31" t="s">
        <v>1244</v>
      </c>
      <c r="E1777" s="32" t="s">
        <v>1067</v>
      </c>
      <c r="F1777" s="30">
        <v>1.184</v>
      </c>
      <c r="G1777" s="30">
        <v>3.5</v>
      </c>
      <c r="J1777" s="30">
        <v>1</v>
      </c>
      <c r="K1777" s="33">
        <v>4.144</v>
      </c>
      <c r="L1777" s="33">
        <f>F1777*G1777*J1777</f>
        <v>4.144</v>
      </c>
    </row>
    <row r="1778" spans="11:12" ht="14.25">
      <c r="K1778" s="33">
        <v>9.73</v>
      </c>
      <c r="L1778" s="33">
        <f>SUM(L1776:L1777)</f>
        <v>9.73</v>
      </c>
    </row>
    <row r="1779" ht="14.25">
      <c r="D1779" s="31" t="s">
        <v>1058</v>
      </c>
    </row>
    <row r="1780" spans="4:12" ht="14.25">
      <c r="D1780" s="31" t="s">
        <v>1068</v>
      </c>
      <c r="F1780" s="30">
        <v>95</v>
      </c>
      <c r="K1780" s="33">
        <v>9.2435</v>
      </c>
      <c r="L1780" s="33">
        <f>L1778*F1780*0.01</f>
        <v>9.243500000000001</v>
      </c>
    </row>
    <row r="1781" spans="4:12" ht="14.25">
      <c r="D1781" s="31" t="s">
        <v>1060</v>
      </c>
      <c r="K1781" s="33">
        <v>9.73</v>
      </c>
      <c r="L1781" s="33">
        <f>L1778</f>
        <v>9.73</v>
      </c>
    </row>
    <row r="1782" spans="4:12" ht="14.25">
      <c r="D1782" s="31" t="s">
        <v>1061</v>
      </c>
      <c r="K1782" s="33">
        <v>9.2435</v>
      </c>
      <c r="L1782" s="33">
        <f>L1780</f>
        <v>9.243500000000001</v>
      </c>
    </row>
    <row r="1783" spans="4:12" ht="14.25">
      <c r="D1783" s="31" t="s">
        <v>1062</v>
      </c>
      <c r="F1783" s="30">
        <v>10</v>
      </c>
      <c r="K1783" s="33">
        <v>1.89735</v>
      </c>
      <c r="L1783" s="33">
        <f>L1778*F1783*0.01+L1780*F1783*0.01</f>
        <v>1.89735</v>
      </c>
    </row>
    <row r="1784" spans="4:12" ht="14.25">
      <c r="D1784" s="31" t="s">
        <v>1063</v>
      </c>
      <c r="K1784" s="33">
        <v>20.87085</v>
      </c>
      <c r="L1784" s="33">
        <f>L1778+L1782+L1783</f>
        <v>20.87085</v>
      </c>
    </row>
    <row r="1786" spans="1:6" ht="14.25">
      <c r="A1786" s="30" t="s">
        <v>1297</v>
      </c>
      <c r="B1786" s="30" t="s">
        <v>502</v>
      </c>
      <c r="C1786" s="30" t="s">
        <v>503</v>
      </c>
      <c r="D1786" s="31" t="s">
        <v>729</v>
      </c>
      <c r="E1786" s="32" t="s">
        <v>725</v>
      </c>
      <c r="F1786" s="30">
        <v>2143</v>
      </c>
    </row>
    <row r="1788" ht="14.25">
      <c r="D1788" s="31" t="s">
        <v>1052</v>
      </c>
    </row>
    <row r="1789" spans="6:11" ht="14.25">
      <c r="F1789" s="30" t="s">
        <v>1053</v>
      </c>
      <c r="G1789" s="30" t="s">
        <v>720</v>
      </c>
      <c r="H1789" s="30" t="s">
        <v>1046</v>
      </c>
      <c r="I1789" s="30" t="s">
        <v>1047</v>
      </c>
      <c r="J1789" s="30" t="s">
        <v>1048</v>
      </c>
      <c r="K1789" s="33" t="s">
        <v>1054</v>
      </c>
    </row>
    <row r="1790" spans="4:12" ht="14.25">
      <c r="D1790" s="31" t="s">
        <v>1081</v>
      </c>
      <c r="E1790" s="32" t="s">
        <v>1056</v>
      </c>
      <c r="F1790" s="30">
        <v>0.0057</v>
      </c>
      <c r="G1790" s="30">
        <v>340</v>
      </c>
      <c r="J1790" s="30">
        <v>1</v>
      </c>
      <c r="K1790" s="33">
        <v>1.938</v>
      </c>
      <c r="L1790" s="33">
        <f>F1790*G1790*J1790</f>
        <v>1.9380000000000002</v>
      </c>
    </row>
    <row r="1791" ht="14.25">
      <c r="D1791" s="31" t="s">
        <v>1082</v>
      </c>
    </row>
    <row r="1792" spans="4:12" ht="14.25">
      <c r="D1792" s="31" t="s">
        <v>1083</v>
      </c>
      <c r="E1792" s="32" t="s">
        <v>1045</v>
      </c>
      <c r="F1792" s="30">
        <v>1</v>
      </c>
      <c r="G1792" s="30">
        <v>3</v>
      </c>
      <c r="J1792" s="30">
        <v>1</v>
      </c>
      <c r="K1792" s="33">
        <v>3</v>
      </c>
      <c r="L1792" s="33">
        <f>F1792*G1792*J1792</f>
        <v>3</v>
      </c>
    </row>
    <row r="1793" ht="14.25">
      <c r="D1793" s="31" t="s">
        <v>1058</v>
      </c>
    </row>
    <row r="1794" spans="4:12" ht="14.25">
      <c r="D1794" s="31" t="s">
        <v>1059</v>
      </c>
      <c r="F1794" s="30">
        <v>30</v>
      </c>
      <c r="K1794" s="33">
        <v>0.5814</v>
      </c>
      <c r="L1794" s="33">
        <f>L1790*F1794*0.01</f>
        <v>0.5814000000000001</v>
      </c>
    </row>
    <row r="1795" spans="4:12" ht="14.25">
      <c r="D1795" s="31" t="s">
        <v>1084</v>
      </c>
      <c r="F1795" s="30">
        <v>1</v>
      </c>
      <c r="K1795" s="33">
        <v>0.03</v>
      </c>
      <c r="L1795" s="33">
        <f>L1792*F1795*0.01</f>
        <v>0.03</v>
      </c>
    </row>
    <row r="1796" spans="4:12" ht="14.25">
      <c r="D1796" s="31" t="s">
        <v>1060</v>
      </c>
      <c r="K1796" s="33">
        <v>4.938</v>
      </c>
      <c r="L1796" s="33">
        <f>L1790+L1792</f>
        <v>4.938000000000001</v>
      </c>
    </row>
    <row r="1797" spans="4:12" ht="14.25">
      <c r="D1797" s="31" t="s">
        <v>1061</v>
      </c>
      <c r="K1797" s="33">
        <v>0.6114</v>
      </c>
      <c r="L1797" s="33">
        <f>L1794+L1795</f>
        <v>0.6114000000000002</v>
      </c>
    </row>
    <row r="1798" spans="4:12" ht="14.25">
      <c r="D1798" s="31" t="s">
        <v>1062</v>
      </c>
      <c r="F1798" s="30">
        <v>10</v>
      </c>
      <c r="K1798" s="33">
        <v>0.55494</v>
      </c>
      <c r="L1798" s="33">
        <f>L1790*F1798*0.01+L1794*F1798*0.01+L1792*F1798*0.01+L1795*F1798*0.01</f>
        <v>0.5549400000000001</v>
      </c>
    </row>
    <row r="1799" spans="4:12" ht="14.25">
      <c r="D1799" s="31" t="s">
        <v>1063</v>
      </c>
      <c r="K1799" s="33">
        <v>6.10434</v>
      </c>
      <c r="L1799" s="33">
        <f>L1790+L1792+L1797+L1798</f>
        <v>6.1043400000000005</v>
      </c>
    </row>
    <row r="1801" spans="1:6" ht="14.25">
      <c r="A1801" s="30" t="s">
        <v>1299</v>
      </c>
      <c r="B1801" s="30" t="s">
        <v>585</v>
      </c>
      <c r="C1801" s="30" t="s">
        <v>586</v>
      </c>
      <c r="D1801" s="31" t="s">
        <v>799</v>
      </c>
      <c r="E1801" s="32" t="s">
        <v>800</v>
      </c>
      <c r="F1801" s="30">
        <v>3785</v>
      </c>
    </row>
    <row r="1803" ht="14.25">
      <c r="D1803" s="31" t="s">
        <v>1070</v>
      </c>
    </row>
    <row r="1804" spans="6:11" ht="14.25">
      <c r="F1804" s="30" t="s">
        <v>1053</v>
      </c>
      <c r="G1804" s="30" t="s">
        <v>720</v>
      </c>
      <c r="H1804" s="30" t="s">
        <v>1046</v>
      </c>
      <c r="I1804" s="30" t="s">
        <v>1047</v>
      </c>
      <c r="J1804" s="30" t="s">
        <v>1048</v>
      </c>
      <c r="K1804" s="33" t="s">
        <v>1054</v>
      </c>
    </row>
    <row r="1805" spans="3:12" ht="14.25">
      <c r="C1805" s="30">
        <v>1996</v>
      </c>
      <c r="D1805" s="31" t="s">
        <v>1101</v>
      </c>
      <c r="E1805" s="32" t="s">
        <v>811</v>
      </c>
      <c r="F1805" s="30">
        <v>6.2</v>
      </c>
      <c r="G1805" s="30">
        <v>0.16</v>
      </c>
      <c r="H1805" s="30">
        <v>0</v>
      </c>
      <c r="I1805" s="30">
        <v>0.16</v>
      </c>
      <c r="J1805" s="30">
        <v>1</v>
      </c>
      <c r="K1805" s="33">
        <v>0.992</v>
      </c>
      <c r="L1805" s="33">
        <f>F1805*G1805*(1+H1805*0.01)*J1805</f>
        <v>0.9920000000000001</v>
      </c>
    </row>
    <row r="1806" spans="3:12" ht="14.25">
      <c r="C1806" s="30">
        <v>316</v>
      </c>
      <c r="D1806" s="31" t="s">
        <v>1076</v>
      </c>
      <c r="E1806" s="32" t="s">
        <v>725</v>
      </c>
      <c r="F1806" s="30">
        <v>0.011</v>
      </c>
      <c r="G1806" s="30">
        <v>1.2</v>
      </c>
      <c r="H1806" s="30">
        <v>0</v>
      </c>
      <c r="I1806" s="30">
        <v>1.2</v>
      </c>
      <c r="J1806" s="30">
        <v>1</v>
      </c>
      <c r="K1806" s="33">
        <v>0.0132</v>
      </c>
      <c r="L1806" s="33">
        <f>F1806*G1806*(1+H1806*0.01)*J1806</f>
        <v>0.013199999999999998</v>
      </c>
    </row>
    <row r="1807" spans="3:12" ht="14.25">
      <c r="C1807" s="30" t="s">
        <v>587</v>
      </c>
      <c r="D1807" s="31" t="s">
        <v>1247</v>
      </c>
      <c r="E1807" s="32" t="s">
        <v>811</v>
      </c>
      <c r="F1807" s="30">
        <v>2.6</v>
      </c>
      <c r="G1807" s="30">
        <v>0.3</v>
      </c>
      <c r="H1807" s="30">
        <v>0</v>
      </c>
      <c r="I1807" s="30">
        <v>0.3</v>
      </c>
      <c r="J1807" s="30">
        <v>1</v>
      </c>
      <c r="K1807" s="33">
        <v>0.78</v>
      </c>
      <c r="L1807" s="33">
        <f>F1807*G1807*(1+H1807*0.01)*J1807</f>
        <v>0.78</v>
      </c>
    </row>
    <row r="1808" spans="3:12" ht="14.25">
      <c r="C1808" s="30" t="s">
        <v>498</v>
      </c>
      <c r="D1808" s="31" t="s">
        <v>1071</v>
      </c>
      <c r="E1808" s="32" t="s">
        <v>725</v>
      </c>
      <c r="F1808" s="30">
        <v>0.055</v>
      </c>
      <c r="G1808" s="30">
        <v>14.2</v>
      </c>
      <c r="H1808" s="30">
        <v>0</v>
      </c>
      <c r="I1808" s="30">
        <v>14.2</v>
      </c>
      <c r="J1808" s="30">
        <v>1</v>
      </c>
      <c r="K1808" s="33">
        <v>0.781</v>
      </c>
      <c r="L1808" s="33">
        <f>F1808*G1808*(1+H1808*0.01)*J1808</f>
        <v>0.7809999999999999</v>
      </c>
    </row>
    <row r="1809" spans="4:12" ht="14.25">
      <c r="D1809" s="31" t="s">
        <v>1248</v>
      </c>
      <c r="E1809" s="32" t="s">
        <v>800</v>
      </c>
      <c r="F1809" s="30">
        <v>1.05</v>
      </c>
      <c r="G1809" s="30">
        <v>16.52</v>
      </c>
      <c r="H1809" s="30">
        <v>0</v>
      </c>
      <c r="I1809" s="30">
        <v>16.52</v>
      </c>
      <c r="J1809" s="30">
        <v>1</v>
      </c>
      <c r="K1809" s="33">
        <v>17.346</v>
      </c>
      <c r="L1809" s="33">
        <f>F1809*G1809*(1+H1809*0.01)*J1809</f>
        <v>17.346</v>
      </c>
    </row>
    <row r="1810" spans="11:12" ht="14.25">
      <c r="K1810" s="33">
        <v>19.9122</v>
      </c>
      <c r="L1810" s="33">
        <f>SUM(L1805:L1809)</f>
        <v>19.9122</v>
      </c>
    </row>
    <row r="1811" ht="14.25">
      <c r="D1811" s="31" t="s">
        <v>1052</v>
      </c>
    </row>
    <row r="1812" spans="4:12" ht="28.5">
      <c r="D1812" s="31" t="s">
        <v>1249</v>
      </c>
      <c r="E1812" s="32" t="s">
        <v>1056</v>
      </c>
      <c r="F1812" s="30">
        <v>0.0014</v>
      </c>
      <c r="G1812" s="30">
        <v>350</v>
      </c>
      <c r="J1812" s="30">
        <v>1</v>
      </c>
      <c r="K1812" s="33">
        <v>0.49</v>
      </c>
      <c r="L1812" s="33">
        <f>F1812*G1812*J1812</f>
        <v>0.49</v>
      </c>
    </row>
    <row r="1813" ht="14.25">
      <c r="D1813" s="31" t="s">
        <v>1065</v>
      </c>
    </row>
    <row r="1814" spans="4:12" ht="14.25">
      <c r="D1814" s="31" t="s">
        <v>1250</v>
      </c>
      <c r="E1814" s="32" t="s">
        <v>1067</v>
      </c>
      <c r="F1814" s="30">
        <v>0.33</v>
      </c>
      <c r="G1814" s="30">
        <v>3.5</v>
      </c>
      <c r="J1814" s="30">
        <v>1</v>
      </c>
      <c r="K1814" s="33">
        <v>1.155</v>
      </c>
      <c r="L1814" s="33">
        <f>F1814*G1814*J1814</f>
        <v>1.155</v>
      </c>
    </row>
    <row r="1815" spans="4:12" ht="14.25">
      <c r="D1815" s="31" t="s">
        <v>1072</v>
      </c>
      <c r="E1815" s="32" t="s">
        <v>1067</v>
      </c>
      <c r="F1815" s="30">
        <v>0.85</v>
      </c>
      <c r="G1815" s="30">
        <v>3.5</v>
      </c>
      <c r="J1815" s="30">
        <v>1</v>
      </c>
      <c r="K1815" s="33">
        <v>2.975</v>
      </c>
      <c r="L1815" s="33">
        <f>F1815*G1815*J1815</f>
        <v>2.975</v>
      </c>
    </row>
    <row r="1816" spans="4:12" ht="14.25">
      <c r="D1816" s="31" t="s">
        <v>1251</v>
      </c>
      <c r="E1816" s="32" t="s">
        <v>1067</v>
      </c>
      <c r="F1816" s="30">
        <v>0.33</v>
      </c>
      <c r="G1816" s="30">
        <v>3.5</v>
      </c>
      <c r="J1816" s="30">
        <v>1</v>
      </c>
      <c r="K1816" s="33">
        <v>1.155</v>
      </c>
      <c r="L1816" s="33">
        <f>F1816*G1816*J1816</f>
        <v>1.155</v>
      </c>
    </row>
    <row r="1817" spans="11:12" ht="14.25">
      <c r="K1817" s="33">
        <v>5.285</v>
      </c>
      <c r="L1817" s="33">
        <f>SUM(L1814:L1816)</f>
        <v>5.285</v>
      </c>
    </row>
    <row r="1818" ht="14.25">
      <c r="D1818" s="31" t="s">
        <v>1058</v>
      </c>
    </row>
    <row r="1819" spans="4:12" ht="14.25">
      <c r="D1819" s="31" t="s">
        <v>1073</v>
      </c>
      <c r="F1819" s="30">
        <v>10</v>
      </c>
      <c r="K1819" s="33">
        <v>1.99122</v>
      </c>
      <c r="L1819" s="33">
        <f>L1810*F1819*0.01</f>
        <v>1.99122</v>
      </c>
    </row>
    <row r="1820" spans="4:12" ht="14.25">
      <c r="D1820" s="31" t="s">
        <v>1059</v>
      </c>
      <c r="F1820" s="30">
        <v>30</v>
      </c>
      <c r="K1820" s="33">
        <v>0.147</v>
      </c>
      <c r="L1820" s="33">
        <f>L1812*F1820*0.01</f>
        <v>0.147</v>
      </c>
    </row>
    <row r="1821" spans="4:12" ht="14.25">
      <c r="D1821" s="31" t="s">
        <v>1068</v>
      </c>
      <c r="F1821" s="30">
        <v>95</v>
      </c>
      <c r="K1821" s="33">
        <v>5.02075</v>
      </c>
      <c r="L1821" s="33">
        <f>L1817*F1821*0.01</f>
        <v>5.02075</v>
      </c>
    </row>
    <row r="1822" spans="4:12" ht="14.25">
      <c r="D1822" s="31" t="s">
        <v>1060</v>
      </c>
      <c r="K1822" s="33">
        <v>25.6872</v>
      </c>
      <c r="L1822" s="33">
        <f>L1810+L1812+L1817</f>
        <v>25.687199999999997</v>
      </c>
    </row>
    <row r="1823" spans="4:12" ht="14.25">
      <c r="D1823" s="31" t="s">
        <v>1061</v>
      </c>
      <c r="K1823" s="33">
        <v>7.15897</v>
      </c>
      <c r="L1823" s="33">
        <f>L1819+L1820+L1821</f>
        <v>7.15897</v>
      </c>
    </row>
    <row r="1824" spans="4:12" ht="14.25">
      <c r="D1824" s="31" t="s">
        <v>1062</v>
      </c>
      <c r="F1824" s="30">
        <v>10</v>
      </c>
      <c r="K1824" s="33">
        <v>3.28462</v>
      </c>
      <c r="L1824" s="33">
        <f>L1810*F1824*0.01+L1819*F1824*0.01+L1812*F1824*0.01+L1820*F1824*0.01+L1817*F1824*0.01+L1821*F1824*0.01</f>
        <v>3.2846169999999995</v>
      </c>
    </row>
    <row r="1825" spans="4:12" ht="14.25">
      <c r="D1825" s="31" t="s">
        <v>1063</v>
      </c>
      <c r="K1825" s="33">
        <v>36.13079</v>
      </c>
      <c r="L1825" s="33">
        <f>L1810+L1812+L1817+L1823+L1824</f>
        <v>36.130787</v>
      </c>
    </row>
    <row r="1827" spans="1:6" ht="14.25">
      <c r="A1827" s="30" t="s">
        <v>1300</v>
      </c>
      <c r="B1827" s="30" t="s">
        <v>588</v>
      </c>
      <c r="D1827" s="31" t="s">
        <v>801</v>
      </c>
      <c r="E1827" s="32" t="s">
        <v>800</v>
      </c>
      <c r="F1827" s="30">
        <v>375</v>
      </c>
    </row>
    <row r="1829" ht="14.25">
      <c r="D1829" s="31" t="s">
        <v>1070</v>
      </c>
    </row>
    <row r="1830" spans="6:11" ht="14.25">
      <c r="F1830" s="30" t="s">
        <v>1053</v>
      </c>
      <c r="G1830" s="30" t="s">
        <v>720</v>
      </c>
      <c r="H1830" s="30" t="s">
        <v>1046</v>
      </c>
      <c r="I1830" s="30" t="s">
        <v>1047</v>
      </c>
      <c r="J1830" s="30" t="s">
        <v>1048</v>
      </c>
      <c r="K1830" s="33" t="s">
        <v>1054</v>
      </c>
    </row>
    <row r="1831" spans="3:12" ht="14.25">
      <c r="C1831" s="30" t="s">
        <v>498</v>
      </c>
      <c r="D1831" s="31" t="s">
        <v>1071</v>
      </c>
      <c r="E1831" s="32" t="s">
        <v>725</v>
      </c>
      <c r="F1831" s="30">
        <v>0.055</v>
      </c>
      <c r="G1831" s="30">
        <v>14.2</v>
      </c>
      <c r="H1831" s="30">
        <v>0</v>
      </c>
      <c r="I1831" s="30">
        <v>14.2</v>
      </c>
      <c r="J1831" s="30">
        <v>1</v>
      </c>
      <c r="K1831" s="33">
        <v>0.781</v>
      </c>
      <c r="L1831" s="33">
        <f aca="true" t="shared" si="8" ref="L1831:L1838">F1831*G1831*(1+H1831*0.01)*J1831</f>
        <v>0.7809999999999999</v>
      </c>
    </row>
    <row r="1832" spans="3:12" ht="14.25">
      <c r="C1832" s="30">
        <v>1370</v>
      </c>
      <c r="D1832" s="31" t="s">
        <v>1253</v>
      </c>
      <c r="E1832" s="32" t="s">
        <v>811</v>
      </c>
      <c r="F1832" s="30">
        <v>0.2</v>
      </c>
      <c r="G1832" s="30">
        <v>9.95</v>
      </c>
      <c r="H1832" s="30">
        <v>0</v>
      </c>
      <c r="I1832" s="30">
        <v>9.95</v>
      </c>
      <c r="J1832" s="30">
        <v>1</v>
      </c>
      <c r="K1832" s="33">
        <v>1.99</v>
      </c>
      <c r="L1832" s="33">
        <f t="shared" si="8"/>
        <v>1.99</v>
      </c>
    </row>
    <row r="1833" spans="4:12" ht="14.25">
      <c r="D1833" s="31" t="s">
        <v>1254</v>
      </c>
      <c r="E1833" s="32" t="s">
        <v>800</v>
      </c>
      <c r="F1833" s="30">
        <v>1.05</v>
      </c>
      <c r="G1833" s="30">
        <v>15.62</v>
      </c>
      <c r="H1833" s="30">
        <v>0</v>
      </c>
      <c r="I1833" s="30">
        <v>15.62</v>
      </c>
      <c r="J1833" s="30">
        <v>1</v>
      </c>
      <c r="K1833" s="33">
        <v>16.401</v>
      </c>
      <c r="L1833" s="33">
        <f t="shared" si="8"/>
        <v>16.401</v>
      </c>
    </row>
    <row r="1834" spans="4:12" ht="14.25">
      <c r="D1834" s="31" t="s">
        <v>1255</v>
      </c>
      <c r="E1834" s="32" t="s">
        <v>725</v>
      </c>
      <c r="F1834" s="30">
        <v>0.03</v>
      </c>
      <c r="G1834" s="30">
        <v>85</v>
      </c>
      <c r="H1834" s="30">
        <v>0</v>
      </c>
      <c r="I1834" s="30">
        <v>85</v>
      </c>
      <c r="J1834" s="30">
        <v>1</v>
      </c>
      <c r="K1834" s="33">
        <v>2.55</v>
      </c>
      <c r="L1834" s="33">
        <f t="shared" si="8"/>
        <v>2.55</v>
      </c>
    </row>
    <row r="1835" spans="4:12" ht="14.25">
      <c r="D1835" s="31" t="s">
        <v>1102</v>
      </c>
      <c r="E1835" s="32" t="s">
        <v>811</v>
      </c>
      <c r="F1835" s="30">
        <v>0.027</v>
      </c>
      <c r="G1835" s="30">
        <v>2.9</v>
      </c>
      <c r="H1835" s="30">
        <v>0</v>
      </c>
      <c r="I1835" s="30">
        <v>2.9</v>
      </c>
      <c r="J1835" s="30">
        <v>1</v>
      </c>
      <c r="K1835" s="33">
        <v>0.0783</v>
      </c>
      <c r="L1835" s="33">
        <f t="shared" si="8"/>
        <v>0.0783</v>
      </c>
    </row>
    <row r="1836" spans="4:12" ht="14.25">
      <c r="D1836" s="31" t="s">
        <v>1256</v>
      </c>
      <c r="E1836" s="32" t="s">
        <v>725</v>
      </c>
      <c r="F1836" s="30">
        <v>0.0005</v>
      </c>
      <c r="G1836" s="30">
        <v>300</v>
      </c>
      <c r="H1836" s="30">
        <v>0</v>
      </c>
      <c r="I1836" s="30">
        <v>300</v>
      </c>
      <c r="J1836" s="30">
        <v>1</v>
      </c>
      <c r="K1836" s="33">
        <v>0.15</v>
      </c>
      <c r="L1836" s="33">
        <f t="shared" si="8"/>
        <v>0.15</v>
      </c>
    </row>
    <row r="1837" spans="4:12" ht="14.25">
      <c r="D1837" s="31" t="s">
        <v>1100</v>
      </c>
      <c r="E1837" s="32" t="s">
        <v>725</v>
      </c>
      <c r="F1837" s="30">
        <v>0.0007</v>
      </c>
      <c r="G1837" s="30">
        <v>280</v>
      </c>
      <c r="H1837" s="30">
        <v>0</v>
      </c>
      <c r="I1837" s="30">
        <v>280</v>
      </c>
      <c r="J1837" s="30">
        <v>1</v>
      </c>
      <c r="K1837" s="33">
        <v>0.196</v>
      </c>
      <c r="L1837" s="33">
        <f t="shared" si="8"/>
        <v>0.196</v>
      </c>
    </row>
    <row r="1838" spans="4:12" ht="14.25">
      <c r="D1838" s="31" t="s">
        <v>1176</v>
      </c>
      <c r="E1838" s="32" t="s">
        <v>725</v>
      </c>
      <c r="F1838" s="30">
        <v>0.0046</v>
      </c>
      <c r="G1838" s="30">
        <v>105</v>
      </c>
      <c r="H1838" s="30">
        <v>0</v>
      </c>
      <c r="I1838" s="30">
        <v>105</v>
      </c>
      <c r="J1838" s="30">
        <v>1</v>
      </c>
      <c r="K1838" s="33">
        <v>0.483</v>
      </c>
      <c r="L1838" s="33">
        <f t="shared" si="8"/>
        <v>0.483</v>
      </c>
    </row>
    <row r="1839" spans="11:12" ht="14.25">
      <c r="K1839" s="33">
        <v>22.6293</v>
      </c>
      <c r="L1839" s="33">
        <f>SUM(L1831:L1838)</f>
        <v>22.6293</v>
      </c>
    </row>
    <row r="1840" ht="14.25">
      <c r="D1840" s="31" t="s">
        <v>1065</v>
      </c>
    </row>
    <row r="1841" spans="4:12" ht="14.25">
      <c r="D1841" s="31" t="s">
        <v>1072</v>
      </c>
      <c r="E1841" s="32" t="s">
        <v>1067</v>
      </c>
      <c r="F1841" s="30">
        <v>0.49</v>
      </c>
      <c r="G1841" s="30">
        <v>3.5</v>
      </c>
      <c r="J1841" s="30">
        <v>1</v>
      </c>
      <c r="K1841" s="33">
        <v>1.715</v>
      </c>
      <c r="L1841" s="33">
        <f>F1841*G1841*J1841</f>
        <v>1.7149999999999999</v>
      </c>
    </row>
    <row r="1842" spans="4:12" ht="14.25">
      <c r="D1842" s="31" t="s">
        <v>1079</v>
      </c>
      <c r="E1842" s="32" t="s">
        <v>1067</v>
      </c>
      <c r="F1842" s="30">
        <v>0.47</v>
      </c>
      <c r="G1842" s="30">
        <v>3.5</v>
      </c>
      <c r="J1842" s="30">
        <v>1</v>
      </c>
      <c r="K1842" s="33">
        <v>1.645</v>
      </c>
      <c r="L1842" s="33">
        <f>F1842*G1842*J1842</f>
        <v>1.645</v>
      </c>
    </row>
    <row r="1843" spans="4:12" ht="14.25">
      <c r="D1843" s="31" t="s">
        <v>1257</v>
      </c>
      <c r="E1843" s="32" t="s">
        <v>1067</v>
      </c>
      <c r="F1843" s="30">
        <v>1</v>
      </c>
      <c r="G1843" s="30">
        <v>3.5</v>
      </c>
      <c r="J1843" s="30">
        <v>1</v>
      </c>
      <c r="K1843" s="33">
        <v>3.5</v>
      </c>
      <c r="L1843" s="33">
        <f>F1843*G1843*J1843</f>
        <v>3.5</v>
      </c>
    </row>
    <row r="1844" spans="11:12" ht="14.25">
      <c r="K1844" s="33">
        <v>6.86</v>
      </c>
      <c r="L1844" s="33">
        <f>SUM(L1841:L1843)</f>
        <v>6.859999999999999</v>
      </c>
    </row>
    <row r="1845" ht="14.25">
      <c r="D1845" s="31" t="s">
        <v>1058</v>
      </c>
    </row>
    <row r="1846" spans="4:12" ht="14.25">
      <c r="D1846" s="31" t="s">
        <v>1073</v>
      </c>
      <c r="F1846" s="30">
        <v>10</v>
      </c>
      <c r="K1846" s="33">
        <v>2.26293</v>
      </c>
      <c r="L1846" s="33">
        <f>L1839*F1846*0.01</f>
        <v>2.2629300000000003</v>
      </c>
    </row>
    <row r="1847" spans="4:12" ht="14.25">
      <c r="D1847" s="31" t="s">
        <v>1068</v>
      </c>
      <c r="F1847" s="30">
        <v>95</v>
      </c>
      <c r="K1847" s="33">
        <v>6.517</v>
      </c>
      <c r="L1847" s="33">
        <f>L1844*F1847*0.01</f>
        <v>6.5169999999999995</v>
      </c>
    </row>
    <row r="1848" spans="4:12" ht="14.25">
      <c r="D1848" s="31" t="s">
        <v>1060</v>
      </c>
      <c r="K1848" s="33">
        <v>29.4893</v>
      </c>
      <c r="L1848" s="33">
        <f>L1839+L1844</f>
        <v>29.4893</v>
      </c>
    </row>
    <row r="1849" spans="4:12" ht="14.25">
      <c r="D1849" s="31" t="s">
        <v>1061</v>
      </c>
      <c r="K1849" s="33">
        <v>8.77993</v>
      </c>
      <c r="L1849" s="33">
        <f>L1846+L1847</f>
        <v>8.77993</v>
      </c>
    </row>
    <row r="1850" spans="4:12" ht="14.25">
      <c r="D1850" s="31" t="s">
        <v>1062</v>
      </c>
      <c r="F1850" s="30">
        <v>10</v>
      </c>
      <c r="K1850" s="33">
        <v>3.82692</v>
      </c>
      <c r="L1850" s="33">
        <f>L1839*F1850*0.01+L1846*F1850*0.01+L1844*F1850*0.01+L1847*F1850*0.01</f>
        <v>3.8269230000000003</v>
      </c>
    </row>
    <row r="1851" spans="4:12" ht="14.25">
      <c r="D1851" s="31" t="s">
        <v>1063</v>
      </c>
      <c r="K1851" s="33">
        <v>42.09615</v>
      </c>
      <c r="L1851" s="33">
        <f>L1839+L1844+L1849+L1850</f>
        <v>42.096153</v>
      </c>
    </row>
    <row r="1853" spans="1:6" ht="14.25">
      <c r="A1853" s="30" t="s">
        <v>1303</v>
      </c>
      <c r="B1853" s="30" t="s">
        <v>589</v>
      </c>
      <c r="C1853" s="30" t="s">
        <v>590</v>
      </c>
      <c r="D1853" s="31" t="s">
        <v>1024</v>
      </c>
      <c r="E1853" s="32" t="s">
        <v>731</v>
      </c>
      <c r="F1853" s="30">
        <v>1375</v>
      </c>
    </row>
    <row r="1855" ht="14.25">
      <c r="D1855" s="31" t="s">
        <v>1070</v>
      </c>
    </row>
    <row r="1856" spans="6:11" ht="14.25">
      <c r="F1856" s="30" t="s">
        <v>1053</v>
      </c>
      <c r="G1856" s="30" t="s">
        <v>720</v>
      </c>
      <c r="H1856" s="30" t="s">
        <v>1046</v>
      </c>
      <c r="I1856" s="30" t="s">
        <v>1047</v>
      </c>
      <c r="J1856" s="30" t="s">
        <v>1048</v>
      </c>
      <c r="K1856" s="33" t="s">
        <v>1054</v>
      </c>
    </row>
    <row r="1857" spans="4:12" ht="14.25">
      <c r="D1857" s="31" t="s">
        <v>1100</v>
      </c>
      <c r="E1857" s="32" t="s">
        <v>725</v>
      </c>
      <c r="F1857" s="30">
        <v>0.0015</v>
      </c>
      <c r="G1857" s="30">
        <v>280</v>
      </c>
      <c r="H1857" s="30">
        <v>0</v>
      </c>
      <c r="I1857" s="30">
        <v>280</v>
      </c>
      <c r="J1857" s="30">
        <v>1</v>
      </c>
      <c r="K1857" s="33">
        <v>0.42</v>
      </c>
      <c r="L1857" s="33">
        <f aca="true" t="shared" si="9" ref="L1857:L1863">F1857*G1857*(1+H1857*0.01)*J1857</f>
        <v>0.42</v>
      </c>
    </row>
    <row r="1858" spans="4:12" ht="14.25">
      <c r="D1858" s="31" t="s">
        <v>1102</v>
      </c>
      <c r="E1858" s="32" t="s">
        <v>811</v>
      </c>
      <c r="F1858" s="30">
        <v>0.0359</v>
      </c>
      <c r="G1858" s="30">
        <v>2.9</v>
      </c>
      <c r="H1858" s="30">
        <v>0</v>
      </c>
      <c r="I1858" s="30">
        <v>2.9</v>
      </c>
      <c r="J1858" s="30">
        <v>1</v>
      </c>
      <c r="K1858" s="33">
        <v>0.10411</v>
      </c>
      <c r="L1858" s="33">
        <f t="shared" si="9"/>
        <v>0.10411</v>
      </c>
    </row>
    <row r="1859" spans="3:12" ht="14.25">
      <c r="C1859" s="30">
        <v>45</v>
      </c>
      <c r="D1859" s="31" t="s">
        <v>1180</v>
      </c>
      <c r="E1859" s="32" t="s">
        <v>725</v>
      </c>
      <c r="F1859" s="30">
        <v>0.0335</v>
      </c>
      <c r="G1859" s="30">
        <v>87</v>
      </c>
      <c r="H1859" s="30">
        <v>0</v>
      </c>
      <c r="I1859" s="30">
        <v>87</v>
      </c>
      <c r="J1859" s="30">
        <v>1</v>
      </c>
      <c r="K1859" s="33">
        <v>2.9145</v>
      </c>
      <c r="L1859" s="33">
        <f t="shared" si="9"/>
        <v>2.9145000000000003</v>
      </c>
    </row>
    <row r="1860" spans="4:12" ht="14.25">
      <c r="D1860" s="31" t="s">
        <v>1256</v>
      </c>
      <c r="E1860" s="32" t="s">
        <v>725</v>
      </c>
      <c r="F1860" s="30">
        <v>0.0013</v>
      </c>
      <c r="G1860" s="30">
        <v>300</v>
      </c>
      <c r="H1860" s="30">
        <v>0</v>
      </c>
      <c r="I1860" s="30">
        <v>300</v>
      </c>
      <c r="J1860" s="30">
        <v>1</v>
      </c>
      <c r="K1860" s="33">
        <v>0.39</v>
      </c>
      <c r="L1860" s="33">
        <f t="shared" si="9"/>
        <v>0.38999999999999996</v>
      </c>
    </row>
    <row r="1861" spans="4:12" ht="14.25">
      <c r="D1861" s="31" t="s">
        <v>1176</v>
      </c>
      <c r="E1861" s="32" t="s">
        <v>725</v>
      </c>
      <c r="F1861" s="30">
        <v>0.0045</v>
      </c>
      <c r="G1861" s="30">
        <v>105</v>
      </c>
      <c r="H1861" s="30">
        <v>0</v>
      </c>
      <c r="I1861" s="30">
        <v>105</v>
      </c>
      <c r="J1861" s="30">
        <v>1</v>
      </c>
      <c r="K1861" s="33">
        <v>0.4725</v>
      </c>
      <c r="L1861" s="33">
        <f t="shared" si="9"/>
        <v>0.4725</v>
      </c>
    </row>
    <row r="1862" spans="3:12" ht="14.25">
      <c r="C1862" s="30" t="s">
        <v>510</v>
      </c>
      <c r="D1862" s="31" t="s">
        <v>1099</v>
      </c>
      <c r="E1862" s="32" t="s">
        <v>725</v>
      </c>
      <c r="F1862" s="30">
        <v>0.0005</v>
      </c>
      <c r="G1862" s="30">
        <v>300</v>
      </c>
      <c r="H1862" s="30">
        <v>0</v>
      </c>
      <c r="I1862" s="30">
        <v>300</v>
      </c>
      <c r="J1862" s="30">
        <v>1</v>
      </c>
      <c r="K1862" s="33">
        <v>0.15</v>
      </c>
      <c r="L1862" s="33">
        <f t="shared" si="9"/>
        <v>0.15</v>
      </c>
    </row>
    <row r="1863" spans="3:12" ht="14.25">
      <c r="C1863" s="30" t="s">
        <v>591</v>
      </c>
      <c r="D1863" s="31" t="s">
        <v>1259</v>
      </c>
      <c r="E1863" s="32" t="s">
        <v>731</v>
      </c>
      <c r="F1863" s="30">
        <v>1</v>
      </c>
      <c r="G1863" s="30">
        <v>14</v>
      </c>
      <c r="H1863" s="30">
        <v>0</v>
      </c>
      <c r="I1863" s="30">
        <v>14</v>
      </c>
      <c r="J1863" s="30">
        <v>1</v>
      </c>
      <c r="K1863" s="33">
        <v>14</v>
      </c>
      <c r="L1863" s="33">
        <f t="shared" si="9"/>
        <v>14</v>
      </c>
    </row>
    <row r="1864" spans="11:12" ht="14.25">
      <c r="K1864" s="33">
        <v>18.45111</v>
      </c>
      <c r="L1864" s="33">
        <f>SUM(L1857:L1863)</f>
        <v>18.45111</v>
      </c>
    </row>
    <row r="1865" ht="14.25">
      <c r="D1865" s="31" t="s">
        <v>1065</v>
      </c>
    </row>
    <row r="1866" spans="4:12" ht="14.25">
      <c r="D1866" s="31" t="s">
        <v>1079</v>
      </c>
      <c r="E1866" s="32" t="s">
        <v>1067</v>
      </c>
      <c r="F1866" s="30">
        <v>0.2756</v>
      </c>
      <c r="G1866" s="30">
        <v>3.5</v>
      </c>
      <c r="J1866" s="30">
        <v>1</v>
      </c>
      <c r="K1866" s="33">
        <v>0.9646</v>
      </c>
      <c r="L1866" s="33">
        <f>F1866*G1866*J1866</f>
        <v>0.9646</v>
      </c>
    </row>
    <row r="1867" spans="4:12" ht="14.25">
      <c r="D1867" s="31" t="s">
        <v>1097</v>
      </c>
      <c r="E1867" s="32" t="s">
        <v>1067</v>
      </c>
      <c r="F1867" s="30">
        <v>0.2098</v>
      </c>
      <c r="G1867" s="30">
        <v>3.5</v>
      </c>
      <c r="J1867" s="30">
        <v>1</v>
      </c>
      <c r="K1867" s="33">
        <v>0.7343</v>
      </c>
      <c r="L1867" s="33">
        <f>F1867*G1867*J1867</f>
        <v>0.7343</v>
      </c>
    </row>
    <row r="1868" spans="11:12" ht="14.25">
      <c r="K1868" s="33">
        <v>1.6989</v>
      </c>
      <c r="L1868" s="33">
        <f>SUM(L1866:L1867)</f>
        <v>1.6989</v>
      </c>
    </row>
    <row r="1869" ht="14.25">
      <c r="D1869" s="31" t="s">
        <v>1058</v>
      </c>
    </row>
    <row r="1870" spans="4:12" ht="14.25">
      <c r="D1870" s="31" t="s">
        <v>1073</v>
      </c>
      <c r="F1870" s="30">
        <v>10</v>
      </c>
      <c r="K1870" s="33">
        <v>1.84511</v>
      </c>
      <c r="L1870" s="33">
        <f>L1864*F1870*0.01</f>
        <v>1.845111</v>
      </c>
    </row>
    <row r="1871" spans="4:12" ht="14.25">
      <c r="D1871" s="31" t="s">
        <v>1068</v>
      </c>
      <c r="F1871" s="30">
        <v>95</v>
      </c>
      <c r="K1871" s="33">
        <v>1.61395</v>
      </c>
      <c r="L1871" s="33">
        <f>L1868*F1871*0.01</f>
        <v>1.613955</v>
      </c>
    </row>
    <row r="1872" spans="4:12" ht="14.25">
      <c r="D1872" s="31" t="s">
        <v>1060</v>
      </c>
      <c r="K1872" s="33">
        <v>20.15001</v>
      </c>
      <c r="L1872" s="33">
        <f>L1864+L1868</f>
        <v>20.15001</v>
      </c>
    </row>
    <row r="1873" spans="4:12" ht="14.25">
      <c r="D1873" s="31" t="s">
        <v>1061</v>
      </c>
      <c r="K1873" s="33">
        <v>3.45907</v>
      </c>
      <c r="L1873" s="33">
        <f>L1870+L1871</f>
        <v>3.459066</v>
      </c>
    </row>
    <row r="1874" spans="4:12" ht="14.25">
      <c r="D1874" s="31" t="s">
        <v>1062</v>
      </c>
      <c r="F1874" s="30">
        <v>10</v>
      </c>
      <c r="K1874" s="33">
        <v>2.36091</v>
      </c>
      <c r="L1874" s="33">
        <f>L1864*F1874*0.01+L1870*F1874*0.01+L1868*F1874*0.01+L1871*F1874*0.01</f>
        <v>2.3609076</v>
      </c>
    </row>
    <row r="1875" spans="4:12" ht="14.25">
      <c r="D1875" s="31" t="s">
        <v>1063</v>
      </c>
      <c r="K1875" s="33">
        <v>25.96998</v>
      </c>
      <c r="L1875" s="33">
        <f>L1864+L1868+L1873+L1874</f>
        <v>25.969983600000003</v>
      </c>
    </row>
    <row r="1877" spans="1:6" ht="14.25">
      <c r="A1877" s="30" t="s">
        <v>1306</v>
      </c>
      <c r="B1877" s="30" t="s">
        <v>592</v>
      </c>
      <c r="D1877" s="31" t="s">
        <v>802</v>
      </c>
      <c r="E1877" s="32" t="s">
        <v>725</v>
      </c>
      <c r="F1877" s="30">
        <v>62</v>
      </c>
    </row>
    <row r="1879" ht="14.25">
      <c r="D1879" s="31" t="s">
        <v>1070</v>
      </c>
    </row>
    <row r="1880" spans="6:11" ht="14.25">
      <c r="F1880" s="30" t="s">
        <v>1053</v>
      </c>
      <c r="G1880" s="30" t="s">
        <v>720</v>
      </c>
      <c r="H1880" s="30" t="s">
        <v>1046</v>
      </c>
      <c r="I1880" s="30" t="s">
        <v>1047</v>
      </c>
      <c r="J1880" s="30" t="s">
        <v>1048</v>
      </c>
      <c r="K1880" s="33" t="s">
        <v>1054</v>
      </c>
    </row>
    <row r="1881" spans="4:12" ht="14.25">
      <c r="D1881" s="31" t="s">
        <v>1261</v>
      </c>
      <c r="E1881" s="32" t="s">
        <v>725</v>
      </c>
      <c r="F1881" s="30">
        <v>1</v>
      </c>
      <c r="G1881" s="30">
        <v>95</v>
      </c>
      <c r="H1881" s="30">
        <v>0</v>
      </c>
      <c r="I1881" s="30">
        <v>95</v>
      </c>
      <c r="J1881" s="30">
        <v>1</v>
      </c>
      <c r="K1881" s="33">
        <v>95</v>
      </c>
      <c r="L1881" s="33">
        <f>F1881*G1881*(1+H1881*0.01)*J1881</f>
        <v>95</v>
      </c>
    </row>
    <row r="1882" ht="14.25">
      <c r="D1882" s="31" t="s">
        <v>1052</v>
      </c>
    </row>
    <row r="1883" spans="4:12" ht="28.5">
      <c r="D1883" s="31" t="s">
        <v>1262</v>
      </c>
      <c r="E1883" s="32" t="s">
        <v>1056</v>
      </c>
      <c r="F1883" s="30">
        <v>0.0107</v>
      </c>
      <c r="G1883" s="30">
        <v>50</v>
      </c>
      <c r="J1883" s="30">
        <v>1</v>
      </c>
      <c r="K1883" s="33">
        <v>0.535</v>
      </c>
      <c r="L1883" s="33">
        <f>F1883*G1883*J1883</f>
        <v>0.5349999999999999</v>
      </c>
    </row>
    <row r="1884" ht="14.25">
      <c r="D1884" s="31" t="s">
        <v>1065</v>
      </c>
    </row>
    <row r="1885" spans="4:12" ht="14.25">
      <c r="D1885" s="31" t="s">
        <v>1079</v>
      </c>
      <c r="E1885" s="32" t="s">
        <v>1067</v>
      </c>
      <c r="F1885" s="30">
        <v>2.739</v>
      </c>
      <c r="G1885" s="30">
        <v>3.5</v>
      </c>
      <c r="J1885" s="30">
        <v>1</v>
      </c>
      <c r="K1885" s="33">
        <v>9.5865</v>
      </c>
      <c r="L1885" s="33">
        <f>F1885*G1885*J1885</f>
        <v>9.5865</v>
      </c>
    </row>
    <row r="1886" spans="4:12" ht="14.25">
      <c r="D1886" s="31" t="s">
        <v>1097</v>
      </c>
      <c r="E1886" s="32" t="s">
        <v>1067</v>
      </c>
      <c r="F1886" s="30">
        <v>0.913</v>
      </c>
      <c r="G1886" s="30">
        <v>3.5</v>
      </c>
      <c r="J1886" s="30">
        <v>1</v>
      </c>
      <c r="K1886" s="33">
        <v>3.1955</v>
      </c>
      <c r="L1886" s="33">
        <f>F1886*G1886*J1886</f>
        <v>3.1955</v>
      </c>
    </row>
    <row r="1887" spans="4:12" ht="14.25">
      <c r="D1887" s="31" t="s">
        <v>1072</v>
      </c>
      <c r="E1887" s="32" t="s">
        <v>1067</v>
      </c>
      <c r="F1887" s="30">
        <v>0.778</v>
      </c>
      <c r="G1887" s="30">
        <v>3.5</v>
      </c>
      <c r="J1887" s="30">
        <v>1</v>
      </c>
      <c r="K1887" s="33">
        <v>2.723</v>
      </c>
      <c r="L1887" s="33">
        <f>F1887*G1887*J1887</f>
        <v>2.723</v>
      </c>
    </row>
    <row r="1888" spans="11:12" ht="14.25">
      <c r="K1888" s="33">
        <v>15.505</v>
      </c>
      <c r="L1888" s="33">
        <f>SUM(L1885:L1887)</f>
        <v>15.504999999999999</v>
      </c>
    </row>
    <row r="1889" ht="14.25">
      <c r="D1889" s="31" t="s">
        <v>1058</v>
      </c>
    </row>
    <row r="1890" spans="4:12" ht="14.25">
      <c r="D1890" s="31" t="s">
        <v>1073</v>
      </c>
      <c r="F1890" s="30">
        <v>10</v>
      </c>
      <c r="K1890" s="33">
        <v>9.5</v>
      </c>
      <c r="L1890" s="33">
        <f>L1881*F1890*0.01</f>
        <v>9.5</v>
      </c>
    </row>
    <row r="1891" spans="4:12" ht="14.25">
      <c r="D1891" s="31" t="s">
        <v>1059</v>
      </c>
      <c r="F1891" s="30">
        <v>30</v>
      </c>
      <c r="K1891" s="33">
        <v>0.1605</v>
      </c>
      <c r="L1891" s="33">
        <f>L1883*F1891*0.01</f>
        <v>0.16049999999999998</v>
      </c>
    </row>
    <row r="1892" spans="4:12" ht="14.25">
      <c r="D1892" s="31" t="s">
        <v>1068</v>
      </c>
      <c r="F1892" s="30">
        <v>95</v>
      </c>
      <c r="K1892" s="33">
        <v>14.72975</v>
      </c>
      <c r="L1892" s="33">
        <f>L1888*F1892*0.01</f>
        <v>14.72975</v>
      </c>
    </row>
    <row r="1893" spans="4:12" ht="14.25">
      <c r="D1893" s="31" t="s">
        <v>1060</v>
      </c>
      <c r="K1893" s="33">
        <v>111.04</v>
      </c>
      <c r="L1893" s="33">
        <f>L1881+L1883+L1888</f>
        <v>111.03999999999999</v>
      </c>
    </row>
    <row r="1894" spans="4:12" ht="14.25">
      <c r="D1894" s="31" t="s">
        <v>1061</v>
      </c>
      <c r="K1894" s="33">
        <v>24.39025</v>
      </c>
      <c r="L1894" s="33">
        <f>L1890+L1891+L1892</f>
        <v>24.39025</v>
      </c>
    </row>
    <row r="1895" spans="4:12" ht="14.25">
      <c r="D1895" s="31" t="s">
        <v>1062</v>
      </c>
      <c r="F1895" s="30">
        <v>10</v>
      </c>
      <c r="K1895" s="33">
        <v>13.54302</v>
      </c>
      <c r="L1895" s="33">
        <f>L1881*F1895*0.01+L1890*F1895*0.01+L1883*F1895*0.01+L1891*F1895*0.01+L1888*F1895*0.01+L1892*F1895*0.01</f>
        <v>13.543024999999998</v>
      </c>
    </row>
    <row r="1896" spans="4:12" ht="14.25">
      <c r="D1896" s="31" t="s">
        <v>1063</v>
      </c>
      <c r="K1896" s="33">
        <v>148.97327</v>
      </c>
      <c r="L1896" s="33">
        <f>L1881+L1883+L1888+L1894+L1895</f>
        <v>148.973275</v>
      </c>
    </row>
    <row r="1898" spans="1:6" ht="14.25">
      <c r="A1898" s="30" t="s">
        <v>1308</v>
      </c>
      <c r="B1898" s="30" t="s">
        <v>592</v>
      </c>
      <c r="D1898" s="31" t="s">
        <v>803</v>
      </c>
      <c r="E1898" s="32" t="s">
        <v>725</v>
      </c>
      <c r="F1898" s="30">
        <v>48</v>
      </c>
    </row>
    <row r="1900" ht="14.25">
      <c r="D1900" s="31" t="s">
        <v>1070</v>
      </c>
    </row>
    <row r="1901" spans="6:11" ht="14.25">
      <c r="F1901" s="30" t="s">
        <v>1053</v>
      </c>
      <c r="G1901" s="30" t="s">
        <v>720</v>
      </c>
      <c r="H1901" s="30" t="s">
        <v>1046</v>
      </c>
      <c r="I1901" s="30" t="s">
        <v>1047</v>
      </c>
      <c r="J1901" s="30" t="s">
        <v>1048</v>
      </c>
      <c r="K1901" s="33" t="s">
        <v>1054</v>
      </c>
    </row>
    <row r="1902" spans="4:12" ht="14.25">
      <c r="D1902" s="31" t="s">
        <v>1264</v>
      </c>
      <c r="E1902" s="32" t="s">
        <v>725</v>
      </c>
      <c r="F1902" s="30">
        <v>1</v>
      </c>
      <c r="G1902" s="30">
        <v>82</v>
      </c>
      <c r="H1902" s="30">
        <v>0</v>
      </c>
      <c r="I1902" s="30">
        <v>82</v>
      </c>
      <c r="J1902" s="30">
        <v>1</v>
      </c>
      <c r="K1902" s="33">
        <v>82</v>
      </c>
      <c r="L1902" s="33">
        <f>F1902*G1902*(1+H1902*0.01)*J1902</f>
        <v>82</v>
      </c>
    </row>
    <row r="1903" ht="14.25">
      <c r="D1903" s="31" t="s">
        <v>1052</v>
      </c>
    </row>
    <row r="1904" spans="4:12" ht="28.5">
      <c r="D1904" s="31" t="s">
        <v>1262</v>
      </c>
      <c r="E1904" s="32" t="s">
        <v>1056</v>
      </c>
      <c r="F1904" s="30">
        <v>0.0107</v>
      </c>
      <c r="G1904" s="30">
        <v>50</v>
      </c>
      <c r="J1904" s="30">
        <v>1</v>
      </c>
      <c r="K1904" s="33">
        <v>0.535</v>
      </c>
      <c r="L1904" s="33">
        <f>F1904*G1904*J1904</f>
        <v>0.5349999999999999</v>
      </c>
    </row>
    <row r="1905" ht="14.25">
      <c r="D1905" s="31" t="s">
        <v>1065</v>
      </c>
    </row>
    <row r="1906" spans="4:12" ht="14.25">
      <c r="D1906" s="31" t="s">
        <v>1079</v>
      </c>
      <c r="E1906" s="32" t="s">
        <v>1067</v>
      </c>
      <c r="F1906" s="30">
        <v>2.739</v>
      </c>
      <c r="G1906" s="30">
        <v>3.5</v>
      </c>
      <c r="J1906" s="30">
        <v>1</v>
      </c>
      <c r="K1906" s="33">
        <v>9.5865</v>
      </c>
      <c r="L1906" s="33">
        <f>F1906*G1906*J1906</f>
        <v>9.5865</v>
      </c>
    </row>
    <row r="1907" spans="4:12" ht="14.25">
      <c r="D1907" s="31" t="s">
        <v>1097</v>
      </c>
      <c r="E1907" s="32" t="s">
        <v>1067</v>
      </c>
      <c r="F1907" s="30">
        <v>0.913</v>
      </c>
      <c r="G1907" s="30">
        <v>3.5</v>
      </c>
      <c r="J1907" s="30">
        <v>1</v>
      </c>
      <c r="K1907" s="33">
        <v>3.1955</v>
      </c>
      <c r="L1907" s="33">
        <f>F1907*G1907*J1907</f>
        <v>3.1955</v>
      </c>
    </row>
    <row r="1908" spans="4:12" ht="14.25">
      <c r="D1908" s="31" t="s">
        <v>1072</v>
      </c>
      <c r="E1908" s="32" t="s">
        <v>1067</v>
      </c>
      <c r="F1908" s="30">
        <v>0.778</v>
      </c>
      <c r="G1908" s="30">
        <v>3.5</v>
      </c>
      <c r="J1908" s="30">
        <v>1</v>
      </c>
      <c r="K1908" s="33">
        <v>2.723</v>
      </c>
      <c r="L1908" s="33">
        <f>F1908*G1908*J1908</f>
        <v>2.723</v>
      </c>
    </row>
    <row r="1909" spans="11:12" ht="14.25">
      <c r="K1909" s="33">
        <v>15.505</v>
      </c>
      <c r="L1909" s="33">
        <f>SUM(L1906:L1908)</f>
        <v>15.504999999999999</v>
      </c>
    </row>
    <row r="1910" ht="14.25">
      <c r="D1910" s="31" t="s">
        <v>1058</v>
      </c>
    </row>
    <row r="1911" spans="4:12" ht="14.25">
      <c r="D1911" s="31" t="s">
        <v>1073</v>
      </c>
      <c r="F1911" s="30">
        <v>10</v>
      </c>
      <c r="K1911" s="33">
        <v>8.2</v>
      </c>
      <c r="L1911" s="33">
        <f>L1902*F1911*0.01</f>
        <v>8.2</v>
      </c>
    </row>
    <row r="1912" spans="4:12" ht="14.25">
      <c r="D1912" s="31" t="s">
        <v>1059</v>
      </c>
      <c r="F1912" s="30">
        <v>30</v>
      </c>
      <c r="K1912" s="33">
        <v>0.1605</v>
      </c>
      <c r="L1912" s="33">
        <f>L1904*F1912*0.01</f>
        <v>0.16049999999999998</v>
      </c>
    </row>
    <row r="1913" spans="4:12" ht="14.25">
      <c r="D1913" s="31" t="s">
        <v>1068</v>
      </c>
      <c r="F1913" s="30">
        <v>95</v>
      </c>
      <c r="K1913" s="33">
        <v>14.72975</v>
      </c>
      <c r="L1913" s="33">
        <f>L1909*F1913*0.01</f>
        <v>14.72975</v>
      </c>
    </row>
    <row r="1914" spans="4:12" ht="14.25">
      <c r="D1914" s="31" t="s">
        <v>1060</v>
      </c>
      <c r="K1914" s="33">
        <v>98.04</v>
      </c>
      <c r="L1914" s="33">
        <f>L1902+L1904+L1909</f>
        <v>98.03999999999999</v>
      </c>
    </row>
    <row r="1915" spans="4:12" ht="14.25">
      <c r="D1915" s="31" t="s">
        <v>1061</v>
      </c>
      <c r="K1915" s="33">
        <v>23.09025</v>
      </c>
      <c r="L1915" s="33">
        <f>L1911+L1912+L1913</f>
        <v>23.090249999999997</v>
      </c>
    </row>
    <row r="1916" spans="4:12" ht="14.25">
      <c r="D1916" s="31" t="s">
        <v>1062</v>
      </c>
      <c r="F1916" s="30">
        <v>10</v>
      </c>
      <c r="K1916" s="33">
        <v>12.11302</v>
      </c>
      <c r="L1916" s="33">
        <f>L1902*F1916*0.01+L1911*F1916*0.01+L1904*F1916*0.01+L1912*F1916*0.01+L1909*F1916*0.01+L1913*F1916*0.01</f>
        <v>12.113024999999999</v>
      </c>
    </row>
    <row r="1917" spans="4:12" ht="14.25">
      <c r="D1917" s="31" t="s">
        <v>1063</v>
      </c>
      <c r="K1917" s="33">
        <v>133.24327</v>
      </c>
      <c r="L1917" s="33">
        <f>L1902+L1904+L1909+L1915+L1916</f>
        <v>133.24327499999998</v>
      </c>
    </row>
    <row r="1919" spans="1:6" ht="14.25">
      <c r="A1919" s="30" t="s">
        <v>1310</v>
      </c>
      <c r="B1919" s="30" t="s">
        <v>497</v>
      </c>
      <c r="D1919" s="31" t="s">
        <v>804</v>
      </c>
      <c r="E1919" s="32" t="s">
        <v>725</v>
      </c>
      <c r="F1919" s="30">
        <v>223</v>
      </c>
    </row>
    <row r="1921" ht="14.25">
      <c r="D1921" s="31" t="s">
        <v>1070</v>
      </c>
    </row>
    <row r="1922" spans="6:11" ht="14.25">
      <c r="F1922" s="30" t="s">
        <v>1053</v>
      </c>
      <c r="G1922" s="30" t="s">
        <v>720</v>
      </c>
      <c r="H1922" s="30" t="s">
        <v>1046</v>
      </c>
      <c r="I1922" s="30" t="s">
        <v>1047</v>
      </c>
      <c r="J1922" s="30" t="s">
        <v>1048</v>
      </c>
      <c r="K1922" s="33" t="s">
        <v>1054</v>
      </c>
    </row>
    <row r="1923" spans="4:12" ht="14.25">
      <c r="D1923" s="31" t="s">
        <v>1266</v>
      </c>
      <c r="E1923" s="32" t="s">
        <v>725</v>
      </c>
      <c r="F1923" s="30">
        <v>1</v>
      </c>
      <c r="G1923" s="30">
        <v>14.5</v>
      </c>
      <c r="H1923" s="30">
        <v>0</v>
      </c>
      <c r="I1923" s="30">
        <v>14.5</v>
      </c>
      <c r="J1923" s="30">
        <v>1</v>
      </c>
      <c r="K1923" s="33">
        <v>14.5</v>
      </c>
      <c r="L1923" s="33">
        <f>F1923*G1923*(1+H1923*0.01)*J1923</f>
        <v>14.5</v>
      </c>
    </row>
    <row r="1924" ht="14.25">
      <c r="D1924" s="31" t="s">
        <v>1065</v>
      </c>
    </row>
    <row r="1925" spans="4:12" ht="14.25">
      <c r="D1925" s="31" t="s">
        <v>1072</v>
      </c>
      <c r="E1925" s="32" t="s">
        <v>1067</v>
      </c>
      <c r="F1925" s="30">
        <v>2.15</v>
      </c>
      <c r="G1925" s="30">
        <v>3.5</v>
      </c>
      <c r="J1925" s="30">
        <v>1</v>
      </c>
      <c r="K1925" s="33">
        <v>7.525</v>
      </c>
      <c r="L1925" s="33">
        <f>F1925*G1925*J1925</f>
        <v>7.5249999999999995</v>
      </c>
    </row>
    <row r="1926" ht="14.25">
      <c r="D1926" s="31" t="s">
        <v>1058</v>
      </c>
    </row>
    <row r="1927" spans="4:12" ht="14.25">
      <c r="D1927" s="31" t="s">
        <v>1073</v>
      </c>
      <c r="F1927" s="30">
        <v>10</v>
      </c>
      <c r="K1927" s="33">
        <v>1.45</v>
      </c>
      <c r="L1927" s="33">
        <f>L1923*F1927*0.01</f>
        <v>1.45</v>
      </c>
    </row>
    <row r="1928" spans="4:12" ht="14.25">
      <c r="D1928" s="31" t="s">
        <v>1068</v>
      </c>
      <c r="F1928" s="30">
        <v>95</v>
      </c>
      <c r="K1928" s="33">
        <v>7.14875</v>
      </c>
      <c r="L1928" s="33">
        <f>L1925*F1928*0.01</f>
        <v>7.14875</v>
      </c>
    </row>
    <row r="1929" spans="4:12" ht="14.25">
      <c r="D1929" s="31" t="s">
        <v>1060</v>
      </c>
      <c r="K1929" s="33">
        <v>22.025</v>
      </c>
      <c r="L1929" s="33">
        <f>L1923+L1925</f>
        <v>22.025</v>
      </c>
    </row>
    <row r="1930" spans="4:12" ht="14.25">
      <c r="D1930" s="31" t="s">
        <v>1061</v>
      </c>
      <c r="K1930" s="33">
        <v>8.59875</v>
      </c>
      <c r="L1930" s="33">
        <f>L1927+L1928</f>
        <v>8.598749999999999</v>
      </c>
    </row>
    <row r="1931" spans="4:12" ht="14.25">
      <c r="D1931" s="31" t="s">
        <v>1062</v>
      </c>
      <c r="F1931" s="30">
        <v>10</v>
      </c>
      <c r="K1931" s="33">
        <v>3.06237</v>
      </c>
      <c r="L1931" s="33">
        <f>L1923*F1931*0.01+L1927*F1931*0.01+L1925*F1931*0.01+L1928*F1931*0.01</f>
        <v>3.0623750000000003</v>
      </c>
    </row>
    <row r="1932" spans="4:12" ht="14.25">
      <c r="D1932" s="31" t="s">
        <v>1063</v>
      </c>
      <c r="K1932" s="33">
        <v>33.68612</v>
      </c>
      <c r="L1932" s="33">
        <f>L1923+L1925+L1930+L1931</f>
        <v>33.686125</v>
      </c>
    </row>
    <row r="1934" spans="1:6" ht="28.5">
      <c r="A1934" s="30" t="s">
        <v>1315</v>
      </c>
      <c r="B1934" s="30" t="s">
        <v>593</v>
      </c>
      <c r="C1934" s="30" t="s">
        <v>594</v>
      </c>
      <c r="D1934" s="31" t="s">
        <v>805</v>
      </c>
      <c r="E1934" s="32" t="s">
        <v>725</v>
      </c>
      <c r="F1934" s="30">
        <v>1377</v>
      </c>
    </row>
    <row r="1936" ht="14.25">
      <c r="D1936" s="31" t="s">
        <v>1070</v>
      </c>
    </row>
    <row r="1937" spans="6:11" ht="14.25">
      <c r="F1937" s="30" t="s">
        <v>1053</v>
      </c>
      <c r="G1937" s="30" t="s">
        <v>720</v>
      </c>
      <c r="H1937" s="30" t="s">
        <v>1046</v>
      </c>
      <c r="I1937" s="30" t="s">
        <v>1047</v>
      </c>
      <c r="J1937" s="30" t="s">
        <v>1048</v>
      </c>
      <c r="K1937" s="33" t="s">
        <v>1054</v>
      </c>
    </row>
    <row r="1938" spans="3:12" ht="14.25">
      <c r="C1938" s="30">
        <v>316</v>
      </c>
      <c r="D1938" s="31" t="s">
        <v>1076</v>
      </c>
      <c r="E1938" s="32" t="s">
        <v>725</v>
      </c>
      <c r="F1938" s="30">
        <v>0.2</v>
      </c>
      <c r="G1938" s="30">
        <v>1.2</v>
      </c>
      <c r="H1938" s="30">
        <v>0</v>
      </c>
      <c r="I1938" s="30">
        <v>1.2</v>
      </c>
      <c r="J1938" s="30">
        <v>1</v>
      </c>
      <c r="K1938" s="33">
        <v>0.24</v>
      </c>
      <c r="L1938" s="33">
        <f>F1938*G1938*(1+H1938*0.01)*J1938</f>
        <v>0.24</v>
      </c>
    </row>
    <row r="1939" spans="4:12" ht="14.25">
      <c r="D1939" s="31" t="s">
        <v>1268</v>
      </c>
      <c r="E1939" s="32" t="s">
        <v>725</v>
      </c>
      <c r="F1939" s="30">
        <v>1</v>
      </c>
      <c r="G1939" s="30">
        <v>17</v>
      </c>
      <c r="H1939" s="30">
        <v>0</v>
      </c>
      <c r="I1939" s="30">
        <v>17</v>
      </c>
      <c r="J1939" s="30">
        <v>1</v>
      </c>
      <c r="K1939" s="33">
        <v>17</v>
      </c>
      <c r="L1939" s="33">
        <f>F1939*G1939*(1+H1939*0.01)*J1939</f>
        <v>17</v>
      </c>
    </row>
    <row r="1940" spans="11:12" ht="14.25">
      <c r="K1940" s="33">
        <v>17.24</v>
      </c>
      <c r="L1940" s="33">
        <f>SUM(L1938:L1939)</f>
        <v>17.24</v>
      </c>
    </row>
    <row r="1941" ht="14.25">
      <c r="D1941" s="31" t="s">
        <v>1052</v>
      </c>
    </row>
    <row r="1942" spans="4:12" ht="14.25">
      <c r="D1942" s="31" t="s">
        <v>1269</v>
      </c>
      <c r="E1942" s="32" t="s">
        <v>1056</v>
      </c>
      <c r="F1942" s="30">
        <v>0.002</v>
      </c>
      <c r="G1942" s="30">
        <v>320</v>
      </c>
      <c r="J1942" s="30">
        <v>1</v>
      </c>
      <c r="K1942" s="33">
        <v>0.64</v>
      </c>
      <c r="L1942" s="33">
        <f>F1942*G1942*J1942</f>
        <v>0.64</v>
      </c>
    </row>
    <row r="1943" spans="4:12" ht="14.25">
      <c r="D1943" s="31" t="s">
        <v>1077</v>
      </c>
      <c r="E1943" s="32" t="s">
        <v>1056</v>
      </c>
      <c r="F1943" s="30">
        <v>0.027</v>
      </c>
      <c r="G1943" s="30">
        <v>240</v>
      </c>
      <c r="J1943" s="30">
        <v>1</v>
      </c>
      <c r="K1943" s="33">
        <v>6.48</v>
      </c>
      <c r="L1943" s="33">
        <f>F1943*G1943*J1943</f>
        <v>6.4799999999999995</v>
      </c>
    </row>
    <row r="1944" spans="11:12" ht="14.25">
      <c r="K1944" s="33">
        <v>7.12</v>
      </c>
      <c r="L1944" s="33">
        <f>SUM(L1942:L1943)</f>
        <v>7.119999999999999</v>
      </c>
    </row>
    <row r="1945" ht="14.25">
      <c r="D1945" s="31" t="s">
        <v>1065</v>
      </c>
    </row>
    <row r="1946" spans="4:12" ht="14.25">
      <c r="D1946" s="31" t="s">
        <v>1072</v>
      </c>
      <c r="E1946" s="32" t="s">
        <v>1067</v>
      </c>
      <c r="F1946" s="30">
        <v>0.19</v>
      </c>
      <c r="G1946" s="30">
        <v>3.5</v>
      </c>
      <c r="J1946" s="30">
        <v>1</v>
      </c>
      <c r="K1946" s="33">
        <v>0.665</v>
      </c>
      <c r="L1946" s="33">
        <f>F1946*G1946*J1946</f>
        <v>0.665</v>
      </c>
    </row>
    <row r="1947" spans="4:12" ht="14.25">
      <c r="D1947" s="31" t="s">
        <v>1079</v>
      </c>
      <c r="E1947" s="32" t="s">
        <v>1067</v>
      </c>
      <c r="F1947" s="30">
        <v>0.473</v>
      </c>
      <c r="G1947" s="30">
        <v>3.5</v>
      </c>
      <c r="J1947" s="30">
        <v>1</v>
      </c>
      <c r="K1947" s="33">
        <v>1.6555</v>
      </c>
      <c r="L1947" s="33">
        <f>F1947*G1947*J1947</f>
        <v>1.6555</v>
      </c>
    </row>
    <row r="1948" spans="11:12" ht="14.25">
      <c r="K1948" s="33">
        <v>2.3205</v>
      </c>
      <c r="L1948" s="33">
        <f>SUM(L1946:L1947)</f>
        <v>2.3205</v>
      </c>
    </row>
    <row r="1949" ht="14.25">
      <c r="D1949" s="31" t="s">
        <v>1058</v>
      </c>
    </row>
    <row r="1950" spans="4:12" ht="14.25">
      <c r="D1950" s="31" t="s">
        <v>1073</v>
      </c>
      <c r="F1950" s="30">
        <v>10</v>
      </c>
      <c r="K1950" s="33">
        <v>1.724</v>
      </c>
      <c r="L1950" s="33">
        <f>L1940*F1950*0.01</f>
        <v>1.7239999999999998</v>
      </c>
    </row>
    <row r="1951" spans="4:12" ht="14.25">
      <c r="D1951" s="31" t="s">
        <v>1059</v>
      </c>
      <c r="F1951" s="30">
        <v>30</v>
      </c>
      <c r="K1951" s="33">
        <v>2.136</v>
      </c>
      <c r="L1951" s="33">
        <f>L1944*F1951*0.01</f>
        <v>2.1359999999999997</v>
      </c>
    </row>
    <row r="1952" spans="4:12" ht="14.25">
      <c r="D1952" s="31" t="s">
        <v>1068</v>
      </c>
      <c r="F1952" s="30">
        <v>95</v>
      </c>
      <c r="K1952" s="33">
        <v>2.20447</v>
      </c>
      <c r="L1952" s="33">
        <f>L1948*F1952*0.01</f>
        <v>2.204475</v>
      </c>
    </row>
    <row r="1953" spans="4:12" ht="14.25">
      <c r="D1953" s="31" t="s">
        <v>1060</v>
      </c>
      <c r="K1953" s="33">
        <v>26.6805</v>
      </c>
      <c r="L1953" s="33">
        <f>L1940+L1944+L1948</f>
        <v>26.6805</v>
      </c>
    </row>
    <row r="1954" spans="4:12" ht="14.25">
      <c r="D1954" s="31" t="s">
        <v>1061</v>
      </c>
      <c r="K1954" s="33">
        <v>6.06447</v>
      </c>
      <c r="L1954" s="33">
        <f>L1950+L1951+L1952</f>
        <v>6.064475</v>
      </c>
    </row>
    <row r="1955" spans="4:12" ht="14.25">
      <c r="D1955" s="31" t="s">
        <v>1062</v>
      </c>
      <c r="F1955" s="30">
        <v>10</v>
      </c>
      <c r="K1955" s="33">
        <v>3.2745</v>
      </c>
      <c r="L1955" s="33">
        <f>L1940*F1955*0.01+L1950*F1955*0.01+L1944*F1955*0.01+L1951*F1955*0.01+L1948*F1955*0.01+L1952*F1955*0.01</f>
        <v>3.2744975</v>
      </c>
    </row>
    <row r="1956" spans="4:12" ht="14.25">
      <c r="D1956" s="31" t="s">
        <v>1063</v>
      </c>
      <c r="K1956" s="33">
        <v>36.01947</v>
      </c>
      <c r="L1956" s="33">
        <f>L1940+L1944+L1948+L1954+L1955</f>
        <v>36.0194725</v>
      </c>
    </row>
    <row r="1958" spans="1:6" ht="14.25">
      <c r="A1958" s="30" t="s">
        <v>1317</v>
      </c>
      <c r="B1958" s="30" t="s">
        <v>499</v>
      </c>
      <c r="C1958" s="30" t="s">
        <v>500</v>
      </c>
      <c r="D1958" s="31" t="s">
        <v>806</v>
      </c>
      <c r="E1958" s="32" t="s">
        <v>725</v>
      </c>
      <c r="F1958" s="30">
        <v>130</v>
      </c>
    </row>
    <row r="1960" ht="14.25">
      <c r="D1960" s="31" t="s">
        <v>1070</v>
      </c>
    </row>
    <row r="1961" spans="6:11" ht="14.25">
      <c r="F1961" s="30" t="s">
        <v>1053</v>
      </c>
      <c r="G1961" s="30" t="s">
        <v>720</v>
      </c>
      <c r="H1961" s="30" t="s">
        <v>1046</v>
      </c>
      <c r="I1961" s="30" t="s">
        <v>1047</v>
      </c>
      <c r="J1961" s="30" t="s">
        <v>1048</v>
      </c>
      <c r="K1961" s="33" t="s">
        <v>1054</v>
      </c>
    </row>
    <row r="1962" spans="3:12" ht="14.25">
      <c r="C1962" s="30">
        <v>316</v>
      </c>
      <c r="D1962" s="31" t="s">
        <v>1076</v>
      </c>
      <c r="E1962" s="32" t="s">
        <v>725</v>
      </c>
      <c r="F1962" s="30">
        <v>0.08</v>
      </c>
      <c r="G1962" s="30">
        <v>1.2</v>
      </c>
      <c r="H1962" s="30">
        <v>0</v>
      </c>
      <c r="I1962" s="30">
        <v>1.2</v>
      </c>
      <c r="J1962" s="30">
        <v>1</v>
      </c>
      <c r="K1962" s="33">
        <v>0.096</v>
      </c>
      <c r="L1962" s="33">
        <f>F1962*G1962*(1+H1962*0.01)*J1962</f>
        <v>0.096</v>
      </c>
    </row>
    <row r="1963" spans="4:12" ht="14.25">
      <c r="D1963" s="31" t="s">
        <v>1271</v>
      </c>
      <c r="E1963" s="32" t="s">
        <v>725</v>
      </c>
      <c r="F1963" s="30">
        <v>1.25</v>
      </c>
      <c r="G1963" s="30">
        <v>16</v>
      </c>
      <c r="H1963" s="30">
        <v>0</v>
      </c>
      <c r="I1963" s="30">
        <v>16</v>
      </c>
      <c r="J1963" s="30">
        <v>1</v>
      </c>
      <c r="K1963" s="33">
        <v>20</v>
      </c>
      <c r="L1963" s="33">
        <f>F1963*G1963*(1+H1963*0.01)*J1963</f>
        <v>20</v>
      </c>
    </row>
    <row r="1964" spans="11:12" ht="14.25">
      <c r="K1964" s="33">
        <v>20.096</v>
      </c>
      <c r="L1964" s="33">
        <f>SUM(L1962:L1963)</f>
        <v>20.096</v>
      </c>
    </row>
    <row r="1965" ht="14.25">
      <c r="D1965" s="31" t="s">
        <v>1052</v>
      </c>
    </row>
    <row r="1966" spans="4:12" ht="14.25">
      <c r="D1966" s="31" t="s">
        <v>1077</v>
      </c>
      <c r="E1966" s="32" t="s">
        <v>1056</v>
      </c>
      <c r="F1966" s="30">
        <v>0.0178</v>
      </c>
      <c r="G1966" s="30">
        <v>240</v>
      </c>
      <c r="J1966" s="30">
        <v>1</v>
      </c>
      <c r="K1966" s="33">
        <v>4.272</v>
      </c>
      <c r="L1966" s="33">
        <f>F1966*G1966*J1966</f>
        <v>4.272</v>
      </c>
    </row>
    <row r="1967" spans="4:12" ht="14.25">
      <c r="D1967" s="31" t="s">
        <v>1078</v>
      </c>
      <c r="E1967" s="32" t="s">
        <v>1056</v>
      </c>
      <c r="F1967" s="30">
        <v>0.0014</v>
      </c>
      <c r="G1967" s="30">
        <v>340</v>
      </c>
      <c r="J1967" s="30">
        <v>1</v>
      </c>
      <c r="K1967" s="33">
        <v>0.476</v>
      </c>
      <c r="L1967" s="33">
        <f>F1967*G1967*J1967</f>
        <v>0.476</v>
      </c>
    </row>
    <row r="1968" spans="11:12" ht="14.25">
      <c r="K1968" s="33">
        <v>4.748</v>
      </c>
      <c r="L1968" s="33">
        <f>SUM(L1966:L1967)</f>
        <v>4.748</v>
      </c>
    </row>
    <row r="1969" ht="14.25">
      <c r="D1969" s="31" t="s">
        <v>1065</v>
      </c>
    </row>
    <row r="1970" spans="4:12" ht="14.25">
      <c r="D1970" s="31" t="s">
        <v>1079</v>
      </c>
      <c r="E1970" s="32" t="s">
        <v>1067</v>
      </c>
      <c r="F1970" s="30">
        <v>0.246</v>
      </c>
      <c r="G1970" s="30">
        <v>3.5</v>
      </c>
      <c r="J1970" s="30">
        <v>1</v>
      </c>
      <c r="K1970" s="33">
        <v>0.861</v>
      </c>
      <c r="L1970" s="33">
        <f>F1970*G1970*J1970</f>
        <v>0.861</v>
      </c>
    </row>
    <row r="1971" ht="14.25">
      <c r="D1971" s="31" t="s">
        <v>1058</v>
      </c>
    </row>
    <row r="1972" spans="4:12" ht="14.25">
      <c r="D1972" s="31" t="s">
        <v>1073</v>
      </c>
      <c r="F1972" s="30">
        <v>10</v>
      </c>
      <c r="K1972" s="33">
        <v>2.0096</v>
      </c>
      <c r="L1972" s="33">
        <f>L1964*F1972*0.01</f>
        <v>2.0096000000000003</v>
      </c>
    </row>
    <row r="1973" spans="4:12" ht="14.25">
      <c r="D1973" s="31" t="s">
        <v>1059</v>
      </c>
      <c r="F1973" s="30">
        <v>30</v>
      </c>
      <c r="K1973" s="33">
        <v>1.4244</v>
      </c>
      <c r="L1973" s="33">
        <f>L1968*F1973*0.01</f>
        <v>1.4244</v>
      </c>
    </row>
    <row r="1974" spans="4:12" ht="14.25">
      <c r="D1974" s="31" t="s">
        <v>1068</v>
      </c>
      <c r="F1974" s="30">
        <v>95</v>
      </c>
      <c r="K1974" s="33">
        <v>0.81795</v>
      </c>
      <c r="L1974" s="33">
        <f>L1970*F1974*0.01</f>
        <v>0.8179500000000001</v>
      </c>
    </row>
    <row r="1975" spans="4:12" ht="14.25">
      <c r="D1975" s="31" t="s">
        <v>1060</v>
      </c>
      <c r="K1975" s="33">
        <v>25.705</v>
      </c>
      <c r="L1975" s="33">
        <f>L1964+L1968+L1970</f>
        <v>25.705000000000002</v>
      </c>
    </row>
    <row r="1976" spans="4:12" ht="14.25">
      <c r="D1976" s="31" t="s">
        <v>1061</v>
      </c>
      <c r="K1976" s="33">
        <v>4.25195</v>
      </c>
      <c r="L1976" s="33">
        <f>L1972+L1973+L1974</f>
        <v>4.25195</v>
      </c>
    </row>
    <row r="1977" spans="4:12" ht="14.25">
      <c r="D1977" s="31" t="s">
        <v>1062</v>
      </c>
      <c r="F1977" s="30">
        <v>10</v>
      </c>
      <c r="K1977" s="33">
        <v>2.99569</v>
      </c>
      <c r="L1977" s="33">
        <f>L1964*F1977*0.01+L1972*F1977*0.01+L1968*F1977*0.01+L1973*F1977*0.01+L1970*F1977*0.01+L1974*F1977*0.01</f>
        <v>2.9956950000000004</v>
      </c>
    </row>
    <row r="1978" spans="4:12" ht="14.25">
      <c r="D1978" s="31" t="s">
        <v>1063</v>
      </c>
      <c r="K1978" s="33">
        <v>32.95264</v>
      </c>
      <c r="L1978" s="33">
        <f>L1964+L1968+L1970+L1976+L1977</f>
        <v>32.952645000000004</v>
      </c>
    </row>
    <row r="1980" spans="1:6" ht="28.5">
      <c r="A1980" s="30" t="s">
        <v>1319</v>
      </c>
      <c r="D1980" s="31" t="s">
        <v>807</v>
      </c>
      <c r="E1980" s="32" t="s">
        <v>800</v>
      </c>
      <c r="F1980" s="30">
        <v>323</v>
      </c>
    </row>
    <row r="1982" ht="14.25">
      <c r="D1982" s="31" t="s">
        <v>1070</v>
      </c>
    </row>
    <row r="1983" spans="6:11" ht="14.25">
      <c r="F1983" s="30" t="s">
        <v>1053</v>
      </c>
      <c r="G1983" s="30" t="s">
        <v>720</v>
      </c>
      <c r="H1983" s="30" t="s">
        <v>1046</v>
      </c>
      <c r="I1983" s="30" t="s">
        <v>1047</v>
      </c>
      <c r="J1983" s="30" t="s">
        <v>1048</v>
      </c>
      <c r="K1983" s="33" t="s">
        <v>1054</v>
      </c>
    </row>
    <row r="1984" spans="4:12" ht="14.25">
      <c r="D1984" s="31" t="s">
        <v>1273</v>
      </c>
      <c r="E1984" s="32" t="s">
        <v>725</v>
      </c>
      <c r="F1984" s="30">
        <v>0.075</v>
      </c>
      <c r="G1984" s="30">
        <v>552</v>
      </c>
      <c r="H1984" s="30">
        <v>0</v>
      </c>
      <c r="I1984" s="30">
        <v>552</v>
      </c>
      <c r="J1984" s="30">
        <v>1</v>
      </c>
      <c r="K1984" s="33">
        <v>41.4</v>
      </c>
      <c r="L1984" s="33">
        <f>F1984*G1984*(1+H1984*0.01)*J1984</f>
        <v>41.4</v>
      </c>
    </row>
    <row r="1985" spans="4:12" ht="14.25">
      <c r="D1985" s="31" t="s">
        <v>1274</v>
      </c>
      <c r="E1985" s="32" t="s">
        <v>800</v>
      </c>
      <c r="F1985" s="30">
        <v>1</v>
      </c>
      <c r="G1985" s="30">
        <v>2.25</v>
      </c>
      <c r="H1985" s="30">
        <v>0</v>
      </c>
      <c r="I1985" s="30">
        <v>2.25</v>
      </c>
      <c r="J1985" s="30">
        <v>1</v>
      </c>
      <c r="K1985" s="33">
        <v>2.25</v>
      </c>
      <c r="L1985" s="33">
        <f>F1985*G1985*(1+H1985*0.01)*J1985</f>
        <v>2.25</v>
      </c>
    </row>
    <row r="1986" spans="4:12" ht="14.25">
      <c r="D1986" s="31" t="s">
        <v>1275</v>
      </c>
      <c r="E1986" s="32" t="s">
        <v>800</v>
      </c>
      <c r="F1986" s="30">
        <v>1</v>
      </c>
      <c r="G1986" s="30">
        <v>2.89</v>
      </c>
      <c r="H1986" s="30">
        <v>0</v>
      </c>
      <c r="I1986" s="30">
        <v>2.89</v>
      </c>
      <c r="J1986" s="30">
        <v>1</v>
      </c>
      <c r="K1986" s="33">
        <v>2.89</v>
      </c>
      <c r="L1986" s="33">
        <f>F1986*G1986*(1+H1986*0.01)*J1986</f>
        <v>2.89</v>
      </c>
    </row>
    <row r="1987" spans="11:12" ht="14.25">
      <c r="K1987" s="33">
        <v>46.54</v>
      </c>
      <c r="L1987" s="33">
        <f>SUM(L1984:L1986)</f>
        <v>46.54</v>
      </c>
    </row>
    <row r="1988" ht="14.25">
      <c r="D1988" s="31" t="s">
        <v>1052</v>
      </c>
    </row>
    <row r="1989" spans="4:12" ht="14.25">
      <c r="D1989" s="31" t="s">
        <v>1276</v>
      </c>
      <c r="E1989" s="32" t="s">
        <v>1056</v>
      </c>
      <c r="F1989" s="30">
        <v>0.025</v>
      </c>
      <c r="G1989" s="30">
        <v>310</v>
      </c>
      <c r="J1989" s="30">
        <v>1</v>
      </c>
      <c r="K1989" s="33">
        <v>7.75</v>
      </c>
      <c r="L1989" s="33">
        <f>F1989*G1989*J1989</f>
        <v>7.75</v>
      </c>
    </row>
    <row r="1990" ht="14.25">
      <c r="D1990" s="31" t="s">
        <v>1065</v>
      </c>
    </row>
    <row r="1991" spans="4:12" ht="14.25">
      <c r="D1991" s="31" t="s">
        <v>1277</v>
      </c>
      <c r="E1991" s="32" t="s">
        <v>1067</v>
      </c>
      <c r="F1991" s="30">
        <v>0.12</v>
      </c>
      <c r="G1991" s="30">
        <v>3.5</v>
      </c>
      <c r="J1991" s="30">
        <v>1</v>
      </c>
      <c r="K1991" s="33">
        <v>0.42</v>
      </c>
      <c r="L1991" s="33">
        <f>F1991*G1991*J1991</f>
        <v>0.42</v>
      </c>
    </row>
    <row r="1992" spans="4:12" ht="14.25">
      <c r="D1992" s="31" t="s">
        <v>1277</v>
      </c>
      <c r="E1992" s="32" t="s">
        <v>1067</v>
      </c>
      <c r="F1992" s="30">
        <v>0.08</v>
      </c>
      <c r="G1992" s="30">
        <v>3.5</v>
      </c>
      <c r="J1992" s="30">
        <v>1</v>
      </c>
      <c r="K1992" s="33">
        <v>0.28</v>
      </c>
      <c r="L1992" s="33">
        <f>F1992*G1992*J1992</f>
        <v>0.28</v>
      </c>
    </row>
    <row r="1993" spans="4:12" ht="14.25">
      <c r="D1993" s="31" t="s">
        <v>1072</v>
      </c>
      <c r="E1993" s="32" t="s">
        <v>1067</v>
      </c>
      <c r="F1993" s="30">
        <v>0.04</v>
      </c>
      <c r="G1993" s="30">
        <v>3.5</v>
      </c>
      <c r="J1993" s="30">
        <v>1</v>
      </c>
      <c r="K1993" s="33">
        <v>0.14</v>
      </c>
      <c r="L1993" s="33">
        <f>F1993*G1993*J1993</f>
        <v>0.14</v>
      </c>
    </row>
    <row r="1994" spans="11:12" ht="14.25">
      <c r="K1994" s="33">
        <v>0.84</v>
      </c>
      <c r="L1994" s="33">
        <f>SUM(L1991:L1993)</f>
        <v>0.84</v>
      </c>
    </row>
    <row r="1995" ht="14.25">
      <c r="D1995" s="31" t="s">
        <v>1058</v>
      </c>
    </row>
    <row r="1996" spans="4:12" ht="14.25">
      <c r="D1996" s="31" t="s">
        <v>1073</v>
      </c>
      <c r="F1996" s="30">
        <v>10</v>
      </c>
      <c r="K1996" s="33">
        <v>4.654</v>
      </c>
      <c r="L1996" s="33">
        <f>L1987*F1996*0.01</f>
        <v>4.654</v>
      </c>
    </row>
    <row r="1997" spans="4:12" ht="14.25">
      <c r="D1997" s="31" t="s">
        <v>1059</v>
      </c>
      <c r="F1997" s="30">
        <v>30</v>
      </c>
      <c r="K1997" s="33">
        <v>2.325</v>
      </c>
      <c r="L1997" s="33">
        <f>L1989*F1997*0.01</f>
        <v>2.325</v>
      </c>
    </row>
    <row r="1998" spans="4:12" ht="14.25">
      <c r="D1998" s="31" t="s">
        <v>1068</v>
      </c>
      <c r="F1998" s="30">
        <v>95</v>
      </c>
      <c r="K1998" s="33">
        <v>0.798</v>
      </c>
      <c r="L1998" s="33">
        <f>L1994*F1998*0.01</f>
        <v>0.798</v>
      </c>
    </row>
    <row r="1999" spans="4:12" ht="14.25">
      <c r="D1999" s="31" t="s">
        <v>1060</v>
      </c>
      <c r="K1999" s="33">
        <v>55.13</v>
      </c>
      <c r="L1999" s="33">
        <f>L1987+L1989+L1994</f>
        <v>55.13</v>
      </c>
    </row>
    <row r="2000" spans="4:12" ht="14.25">
      <c r="D2000" s="31" t="s">
        <v>1061</v>
      </c>
      <c r="K2000" s="33">
        <v>7.777</v>
      </c>
      <c r="L2000" s="33">
        <f>L1996+L1997+L1998</f>
        <v>7.777</v>
      </c>
    </row>
    <row r="2001" spans="4:12" ht="14.25">
      <c r="D2001" s="31" t="s">
        <v>1062</v>
      </c>
      <c r="F2001" s="30">
        <v>10</v>
      </c>
      <c r="K2001" s="33">
        <v>6.2907</v>
      </c>
      <c r="L2001" s="33">
        <f>L1987*F2001*0.01+L1996*F2001*0.01+L1989*F2001*0.01+L1997*F2001*0.01+L1994*F2001*0.01+L1998*F2001*0.01</f>
        <v>6.290699999999999</v>
      </c>
    </row>
    <row r="2002" spans="4:12" ht="14.25">
      <c r="D2002" s="31" t="s">
        <v>1063</v>
      </c>
      <c r="K2002" s="33">
        <v>69.1977</v>
      </c>
      <c r="L2002" s="33">
        <f>L1987+L1989+L1994+L2000+L2001</f>
        <v>69.1977</v>
      </c>
    </row>
    <row r="2004" spans="1:6" ht="28.5">
      <c r="A2004" s="30" t="s">
        <v>2</v>
      </c>
      <c r="D2004" s="31" t="s">
        <v>808</v>
      </c>
      <c r="E2004" s="32" t="s">
        <v>800</v>
      </c>
      <c r="F2004" s="30">
        <v>193</v>
      </c>
    </row>
    <row r="2006" ht="14.25">
      <c r="D2006" s="31" t="s">
        <v>1070</v>
      </c>
    </row>
    <row r="2007" spans="6:11" ht="14.25">
      <c r="F2007" s="30" t="s">
        <v>1053</v>
      </c>
      <c r="G2007" s="30" t="s">
        <v>720</v>
      </c>
      <c r="H2007" s="30" t="s">
        <v>1046</v>
      </c>
      <c r="I2007" s="30" t="s">
        <v>1047</v>
      </c>
      <c r="J2007" s="30" t="s">
        <v>1048</v>
      </c>
      <c r="K2007" s="33" t="s">
        <v>1054</v>
      </c>
    </row>
    <row r="2008" spans="4:12" ht="14.25">
      <c r="D2008" s="31" t="s">
        <v>1273</v>
      </c>
      <c r="E2008" s="32" t="s">
        <v>725</v>
      </c>
      <c r="F2008" s="30">
        <v>0.048</v>
      </c>
      <c r="G2008" s="30">
        <v>552</v>
      </c>
      <c r="H2008" s="30">
        <v>0</v>
      </c>
      <c r="I2008" s="30">
        <v>552</v>
      </c>
      <c r="J2008" s="30">
        <v>1</v>
      </c>
      <c r="K2008" s="33">
        <v>26.496</v>
      </c>
      <c r="L2008" s="33">
        <f>F2008*G2008*(1+H2008*0.01)*J2008</f>
        <v>26.496000000000002</v>
      </c>
    </row>
    <row r="2009" spans="4:12" ht="14.25">
      <c r="D2009" s="31" t="s">
        <v>1274</v>
      </c>
      <c r="E2009" s="32" t="s">
        <v>800</v>
      </c>
      <c r="F2009" s="30">
        <v>1</v>
      </c>
      <c r="G2009" s="30">
        <v>2.25</v>
      </c>
      <c r="H2009" s="30">
        <v>0</v>
      </c>
      <c r="I2009" s="30">
        <v>2.25</v>
      </c>
      <c r="J2009" s="30">
        <v>1</v>
      </c>
      <c r="K2009" s="33">
        <v>2.25</v>
      </c>
      <c r="L2009" s="33">
        <f>F2009*G2009*(1+H2009*0.01)*J2009</f>
        <v>2.25</v>
      </c>
    </row>
    <row r="2010" spans="4:12" ht="14.25">
      <c r="D2010" s="31" t="s">
        <v>1275</v>
      </c>
      <c r="E2010" s="32" t="s">
        <v>800</v>
      </c>
      <c r="F2010" s="30">
        <v>1</v>
      </c>
      <c r="G2010" s="30">
        <v>2.89</v>
      </c>
      <c r="H2010" s="30">
        <v>0</v>
      </c>
      <c r="I2010" s="30">
        <v>2.89</v>
      </c>
      <c r="J2010" s="30">
        <v>1</v>
      </c>
      <c r="K2010" s="33">
        <v>2.89</v>
      </c>
      <c r="L2010" s="33">
        <f>F2010*G2010*(1+H2010*0.01)*J2010</f>
        <v>2.89</v>
      </c>
    </row>
    <row r="2011" spans="11:12" ht="14.25">
      <c r="K2011" s="33">
        <v>31.636</v>
      </c>
      <c r="L2011" s="33">
        <f>SUM(L2008:L2010)</f>
        <v>31.636000000000003</v>
      </c>
    </row>
    <row r="2012" ht="14.25">
      <c r="D2012" s="31" t="s">
        <v>1052</v>
      </c>
    </row>
    <row r="2013" spans="4:12" ht="14.25">
      <c r="D2013" s="31" t="s">
        <v>1276</v>
      </c>
      <c r="E2013" s="32" t="s">
        <v>1056</v>
      </c>
      <c r="F2013" s="30">
        <v>0.0189</v>
      </c>
      <c r="G2013" s="30">
        <v>310</v>
      </c>
      <c r="J2013" s="30">
        <v>1</v>
      </c>
      <c r="K2013" s="33">
        <v>5.859</v>
      </c>
      <c r="L2013" s="33">
        <f>F2013*G2013*J2013</f>
        <v>5.859</v>
      </c>
    </row>
    <row r="2014" ht="14.25">
      <c r="D2014" s="31" t="s">
        <v>1065</v>
      </c>
    </row>
    <row r="2015" spans="4:12" ht="14.25">
      <c r="D2015" s="31" t="s">
        <v>1277</v>
      </c>
      <c r="E2015" s="32" t="s">
        <v>1067</v>
      </c>
      <c r="F2015" s="30">
        <v>0.105</v>
      </c>
      <c r="G2015" s="30">
        <v>3.5</v>
      </c>
      <c r="J2015" s="30">
        <v>1</v>
      </c>
      <c r="K2015" s="33">
        <v>0.3675</v>
      </c>
      <c r="L2015" s="33">
        <f>F2015*G2015*J2015</f>
        <v>0.3675</v>
      </c>
    </row>
    <row r="2016" spans="4:12" ht="14.25">
      <c r="D2016" s="31" t="s">
        <v>1277</v>
      </c>
      <c r="E2016" s="32" t="s">
        <v>1067</v>
      </c>
      <c r="F2016" s="30">
        <v>0.075</v>
      </c>
      <c r="G2016" s="30">
        <v>3.5</v>
      </c>
      <c r="J2016" s="30">
        <v>1</v>
      </c>
      <c r="K2016" s="33">
        <v>0.2625</v>
      </c>
      <c r="L2016" s="33">
        <f>F2016*G2016*J2016</f>
        <v>0.2625</v>
      </c>
    </row>
    <row r="2017" spans="4:12" ht="14.25">
      <c r="D2017" s="31" t="s">
        <v>1072</v>
      </c>
      <c r="E2017" s="32" t="s">
        <v>1067</v>
      </c>
      <c r="F2017" s="30">
        <v>0.31</v>
      </c>
      <c r="G2017" s="30">
        <v>3.5</v>
      </c>
      <c r="J2017" s="30">
        <v>1</v>
      </c>
      <c r="K2017" s="33">
        <v>1.085</v>
      </c>
      <c r="L2017" s="33">
        <f>F2017*G2017*J2017</f>
        <v>1.085</v>
      </c>
    </row>
    <row r="2018" spans="11:12" ht="14.25">
      <c r="K2018" s="33">
        <v>1.715</v>
      </c>
      <c r="L2018" s="33">
        <f>SUM(L2015:L2017)</f>
        <v>1.7149999999999999</v>
      </c>
    </row>
    <row r="2019" ht="14.25">
      <c r="D2019" s="31" t="s">
        <v>1058</v>
      </c>
    </row>
    <row r="2020" spans="4:12" ht="14.25">
      <c r="D2020" s="31" t="s">
        <v>1073</v>
      </c>
      <c r="F2020" s="30">
        <v>10</v>
      </c>
      <c r="K2020" s="33">
        <v>3.1636</v>
      </c>
      <c r="L2020" s="33">
        <f>L2011*F2020*0.01</f>
        <v>3.1636</v>
      </c>
    </row>
    <row r="2021" spans="4:12" ht="14.25">
      <c r="D2021" s="31" t="s">
        <v>1059</v>
      </c>
      <c r="F2021" s="30">
        <v>30</v>
      </c>
      <c r="K2021" s="33">
        <v>1.7577</v>
      </c>
      <c r="L2021" s="33">
        <f>L2013*F2021*0.01</f>
        <v>1.7577</v>
      </c>
    </row>
    <row r="2022" spans="4:12" ht="14.25">
      <c r="D2022" s="31" t="s">
        <v>1068</v>
      </c>
      <c r="F2022" s="30">
        <v>95</v>
      </c>
      <c r="K2022" s="33">
        <v>1.62925</v>
      </c>
      <c r="L2022" s="33">
        <f>L2018*F2022*0.01</f>
        <v>1.6292499999999999</v>
      </c>
    </row>
    <row r="2023" spans="4:12" ht="14.25">
      <c r="D2023" s="31" t="s">
        <v>1060</v>
      </c>
      <c r="K2023" s="33">
        <v>39.21</v>
      </c>
      <c r="L2023" s="33">
        <f>L2011+L2013+L2018</f>
        <v>39.21000000000001</v>
      </c>
    </row>
    <row r="2024" spans="4:12" ht="14.25">
      <c r="D2024" s="31" t="s">
        <v>1061</v>
      </c>
      <c r="K2024" s="33">
        <v>6.55055</v>
      </c>
      <c r="L2024" s="33">
        <f>L2020+L2021+L2022</f>
        <v>6.55055</v>
      </c>
    </row>
    <row r="2025" spans="4:12" ht="14.25">
      <c r="D2025" s="31" t="s">
        <v>1062</v>
      </c>
      <c r="F2025" s="30">
        <v>10</v>
      </c>
      <c r="K2025" s="33">
        <v>4.57606</v>
      </c>
      <c r="L2025" s="33">
        <f>L2011*F2025*0.01+L2020*F2025*0.01+L2013*F2025*0.01+L2021*F2025*0.01+L2018*F2025*0.01+L2022*F2025*0.01</f>
        <v>4.576055</v>
      </c>
    </row>
    <row r="2026" spans="4:12" ht="14.25">
      <c r="D2026" s="31" t="s">
        <v>1063</v>
      </c>
      <c r="K2026" s="33">
        <v>50.33661</v>
      </c>
      <c r="L2026" s="33">
        <f>L2011+L2013+L2018+L2024+L2025</f>
        <v>50.336605000000006</v>
      </c>
    </row>
    <row r="2028" spans="1:6" ht="14.25">
      <c r="A2028" s="30" t="s">
        <v>4</v>
      </c>
      <c r="D2028" s="31" t="s">
        <v>809</v>
      </c>
      <c r="E2028" s="32" t="s">
        <v>800</v>
      </c>
      <c r="F2028" s="30">
        <v>516</v>
      </c>
    </row>
    <row r="2030" ht="14.25">
      <c r="D2030" s="31" t="s">
        <v>1070</v>
      </c>
    </row>
    <row r="2031" spans="6:11" ht="14.25">
      <c r="F2031" s="30" t="s">
        <v>1053</v>
      </c>
      <c r="G2031" s="30" t="s">
        <v>720</v>
      </c>
      <c r="H2031" s="30" t="s">
        <v>1046</v>
      </c>
      <c r="I2031" s="30" t="s">
        <v>1047</v>
      </c>
      <c r="J2031" s="30" t="s">
        <v>1048</v>
      </c>
      <c r="K2031" s="33" t="s">
        <v>1054</v>
      </c>
    </row>
    <row r="2032" spans="4:12" ht="14.25">
      <c r="D2032" s="31" t="s">
        <v>809</v>
      </c>
      <c r="E2032" s="32" t="s">
        <v>800</v>
      </c>
      <c r="F2032" s="30">
        <v>1</v>
      </c>
      <c r="G2032" s="30">
        <v>0.15</v>
      </c>
      <c r="H2032" s="30">
        <v>0</v>
      </c>
      <c r="I2032" s="30">
        <v>0.15</v>
      </c>
      <c r="J2032" s="30">
        <v>1</v>
      </c>
      <c r="K2032" s="33">
        <v>0.15</v>
      </c>
      <c r="L2032" s="33">
        <f>F2032*G2032*(1+H2032*0.01)*J2032</f>
        <v>0.15</v>
      </c>
    </row>
    <row r="2033" ht="14.25">
      <c r="D2033" s="31" t="s">
        <v>1065</v>
      </c>
    </row>
    <row r="2034" spans="4:12" ht="14.25">
      <c r="D2034" s="31" t="s">
        <v>1280</v>
      </c>
      <c r="E2034" s="32" t="s">
        <v>1067</v>
      </c>
      <c r="F2034" s="30">
        <v>0.1</v>
      </c>
      <c r="G2034" s="30">
        <v>3.5</v>
      </c>
      <c r="J2034" s="30">
        <v>1</v>
      </c>
      <c r="K2034" s="33">
        <v>0.35</v>
      </c>
      <c r="L2034" s="33">
        <f>F2034*G2034*J2034</f>
        <v>0.35000000000000003</v>
      </c>
    </row>
    <row r="2035" ht="14.25">
      <c r="D2035" s="31" t="s">
        <v>1058</v>
      </c>
    </row>
    <row r="2036" spans="4:12" ht="14.25">
      <c r="D2036" s="31" t="s">
        <v>1073</v>
      </c>
      <c r="F2036" s="30">
        <v>10</v>
      </c>
      <c r="K2036" s="33">
        <v>0.015</v>
      </c>
      <c r="L2036" s="33">
        <f>L2032*F2036*0.01</f>
        <v>0.015</v>
      </c>
    </row>
    <row r="2037" spans="4:12" ht="14.25">
      <c r="D2037" s="31" t="s">
        <v>1068</v>
      </c>
      <c r="F2037" s="30">
        <v>95</v>
      </c>
      <c r="K2037" s="33">
        <v>0.3325</v>
      </c>
      <c r="L2037" s="33">
        <f>L2034*F2037*0.01</f>
        <v>0.3325</v>
      </c>
    </row>
    <row r="2038" spans="4:12" ht="14.25">
      <c r="D2038" s="31" t="s">
        <v>1060</v>
      </c>
      <c r="K2038" s="33">
        <v>0.5</v>
      </c>
      <c r="L2038" s="33">
        <f>L2032+L2034</f>
        <v>0.5</v>
      </c>
    </row>
    <row r="2039" spans="4:12" ht="14.25">
      <c r="D2039" s="31" t="s">
        <v>1061</v>
      </c>
      <c r="K2039" s="33">
        <v>0.3475</v>
      </c>
      <c r="L2039" s="33">
        <f>L2036+L2037</f>
        <v>0.34750000000000003</v>
      </c>
    </row>
    <row r="2040" spans="4:12" ht="14.25">
      <c r="D2040" s="31" t="s">
        <v>1062</v>
      </c>
      <c r="F2040" s="30">
        <v>10</v>
      </c>
      <c r="K2040" s="33">
        <v>0.08475</v>
      </c>
      <c r="L2040" s="33">
        <f>L2032*F2040*0.01+L2036*F2040*0.01+L2034*F2040*0.01+L2037*F2040*0.01</f>
        <v>0.08475</v>
      </c>
    </row>
    <row r="2041" spans="4:12" ht="14.25">
      <c r="D2041" s="31" t="s">
        <v>1063</v>
      </c>
      <c r="K2041" s="33">
        <v>0.93225</v>
      </c>
      <c r="L2041" s="33">
        <f>L2032+L2034+L2039+L2040</f>
        <v>0.93225</v>
      </c>
    </row>
    <row r="2043" spans="1:6" ht="28.5">
      <c r="A2043" s="30" t="s">
        <v>6</v>
      </c>
      <c r="B2043" s="30" t="s">
        <v>595</v>
      </c>
      <c r="C2043" s="30" t="s">
        <v>596</v>
      </c>
      <c r="D2043" s="31" t="s">
        <v>810</v>
      </c>
      <c r="E2043" s="32" t="s">
        <v>811</v>
      </c>
      <c r="F2043" s="30">
        <v>4581</v>
      </c>
    </row>
    <row r="2045" ht="14.25">
      <c r="D2045" s="31" t="s">
        <v>1070</v>
      </c>
    </row>
    <row r="2046" spans="6:11" ht="14.25">
      <c r="F2046" s="30" t="s">
        <v>1053</v>
      </c>
      <c r="G2046" s="30" t="s">
        <v>720</v>
      </c>
      <c r="H2046" s="30" t="s">
        <v>1046</v>
      </c>
      <c r="I2046" s="30" t="s">
        <v>1047</v>
      </c>
      <c r="J2046" s="30" t="s">
        <v>1048</v>
      </c>
      <c r="K2046" s="33" t="s">
        <v>1054</v>
      </c>
    </row>
    <row r="2047" spans="3:12" ht="14.25">
      <c r="C2047" s="30" t="s">
        <v>517</v>
      </c>
      <c r="D2047" s="31" t="s">
        <v>1116</v>
      </c>
      <c r="E2047" s="32" t="s">
        <v>811</v>
      </c>
      <c r="F2047" s="30">
        <v>0.003</v>
      </c>
      <c r="G2047" s="30">
        <v>1.54</v>
      </c>
      <c r="H2047" s="30">
        <v>0</v>
      </c>
      <c r="I2047" s="30">
        <v>1.54</v>
      </c>
      <c r="J2047" s="30">
        <v>1</v>
      </c>
      <c r="K2047" s="33">
        <v>0.00462</v>
      </c>
      <c r="L2047" s="33">
        <f>F2047*G2047*(1+H2047*0.01)*J2047</f>
        <v>0.00462</v>
      </c>
    </row>
    <row r="2048" spans="3:12" ht="14.25">
      <c r="C2048" s="30" t="s">
        <v>518</v>
      </c>
      <c r="D2048" s="31" t="s">
        <v>1117</v>
      </c>
      <c r="E2048" s="32" t="s">
        <v>811</v>
      </c>
      <c r="F2048" s="30">
        <v>1.01</v>
      </c>
      <c r="G2048" s="30">
        <v>1.05</v>
      </c>
      <c r="H2048" s="30">
        <v>0</v>
      </c>
      <c r="I2048" s="30">
        <v>1.05</v>
      </c>
      <c r="J2048" s="30">
        <v>1</v>
      </c>
      <c r="K2048" s="33">
        <v>1.0605</v>
      </c>
      <c r="L2048" s="33">
        <f>F2048*G2048*(1+H2048*0.01)*J2048</f>
        <v>1.0605</v>
      </c>
    </row>
    <row r="2049" spans="11:12" ht="14.25">
      <c r="K2049" s="33">
        <v>1.06512</v>
      </c>
      <c r="L2049" s="33">
        <f>SUM(L2047:L2048)</f>
        <v>1.06512</v>
      </c>
    </row>
    <row r="2050" ht="14.25">
      <c r="D2050" s="31" t="s">
        <v>1052</v>
      </c>
    </row>
    <row r="2051" spans="4:12" ht="14.25">
      <c r="D2051" s="31" t="s">
        <v>1282</v>
      </c>
      <c r="E2051" s="32" t="s">
        <v>1056</v>
      </c>
      <c r="F2051" s="30">
        <v>0.0001</v>
      </c>
      <c r="G2051" s="30">
        <v>150</v>
      </c>
      <c r="J2051" s="30">
        <v>1</v>
      </c>
      <c r="K2051" s="33">
        <v>0.015</v>
      </c>
      <c r="L2051" s="33">
        <f>F2051*G2051*J2051</f>
        <v>0.015000000000000001</v>
      </c>
    </row>
    <row r="2052" ht="14.25">
      <c r="D2052" s="31" t="s">
        <v>1065</v>
      </c>
    </row>
    <row r="2053" spans="4:12" ht="14.25">
      <c r="D2053" s="31" t="s">
        <v>1125</v>
      </c>
      <c r="E2053" s="32" t="s">
        <v>1067</v>
      </c>
      <c r="F2053" s="30">
        <v>0.0415</v>
      </c>
      <c r="G2053" s="30">
        <v>3.5</v>
      </c>
      <c r="J2053" s="30">
        <v>1</v>
      </c>
      <c r="K2053" s="33">
        <v>0.14525</v>
      </c>
      <c r="L2053" s="33">
        <f>F2053*G2053*J2053</f>
        <v>0.14525000000000002</v>
      </c>
    </row>
    <row r="2054" spans="4:12" ht="14.25">
      <c r="D2054" s="31" t="s">
        <v>1072</v>
      </c>
      <c r="E2054" s="32" t="s">
        <v>1067</v>
      </c>
      <c r="F2054" s="30">
        <v>0.014</v>
      </c>
      <c r="G2054" s="30">
        <v>3.5</v>
      </c>
      <c r="J2054" s="30">
        <v>1</v>
      </c>
      <c r="K2054" s="33">
        <v>0.049</v>
      </c>
      <c r="L2054" s="33">
        <f>F2054*G2054*J2054</f>
        <v>0.049</v>
      </c>
    </row>
    <row r="2055" spans="11:12" ht="14.25">
      <c r="K2055" s="33">
        <v>0.19425</v>
      </c>
      <c r="L2055" s="33">
        <f>SUM(L2053:L2054)</f>
        <v>0.19425000000000003</v>
      </c>
    </row>
    <row r="2056" ht="14.25">
      <c r="D2056" s="31" t="s">
        <v>1058</v>
      </c>
    </row>
    <row r="2057" spans="4:12" ht="14.25">
      <c r="D2057" s="31" t="s">
        <v>1073</v>
      </c>
      <c r="F2057" s="30">
        <v>10</v>
      </c>
      <c r="K2057" s="33">
        <v>0.10651</v>
      </c>
      <c r="L2057" s="33">
        <f>L2049*F2057*0.01</f>
        <v>0.10651200000000001</v>
      </c>
    </row>
    <row r="2058" spans="4:12" ht="14.25">
      <c r="D2058" s="31" t="s">
        <v>1059</v>
      </c>
      <c r="F2058" s="30">
        <v>30</v>
      </c>
      <c r="K2058" s="33">
        <v>0.0045</v>
      </c>
      <c r="L2058" s="33">
        <f>L2051*F2058*0.01</f>
        <v>0.0045000000000000005</v>
      </c>
    </row>
    <row r="2059" spans="4:12" ht="14.25">
      <c r="D2059" s="31" t="s">
        <v>1068</v>
      </c>
      <c r="F2059" s="30">
        <v>95</v>
      </c>
      <c r="K2059" s="33">
        <v>0.18454</v>
      </c>
      <c r="L2059" s="33">
        <f>L2055*F2059*0.01</f>
        <v>0.18453750000000002</v>
      </c>
    </row>
    <row r="2060" spans="4:12" ht="14.25">
      <c r="D2060" s="31" t="s">
        <v>1060</v>
      </c>
      <c r="K2060" s="33">
        <v>1.27437</v>
      </c>
      <c r="L2060" s="33">
        <f>L2049+L2051+L2055</f>
        <v>1.27437</v>
      </c>
    </row>
    <row r="2061" spans="4:12" ht="14.25">
      <c r="D2061" s="31" t="s">
        <v>1061</v>
      </c>
      <c r="K2061" s="33">
        <v>0.29555</v>
      </c>
      <c r="L2061" s="33">
        <f>L2057+L2058+L2059</f>
        <v>0.2955495</v>
      </c>
    </row>
    <row r="2062" spans="4:12" ht="14.25">
      <c r="D2062" s="31" t="s">
        <v>1062</v>
      </c>
      <c r="F2062" s="30">
        <v>10</v>
      </c>
      <c r="K2062" s="33">
        <v>0.15699</v>
      </c>
      <c r="L2062" s="33">
        <f>L2049*F2062*0.01+L2057*F2062*0.01+L2051*F2062*0.01+L2058*F2062*0.01+L2055*F2062*0.01+L2059*F2062*0.01</f>
        <v>0.15699195000000002</v>
      </c>
    </row>
    <row r="2063" spans="4:12" ht="14.25">
      <c r="D2063" s="31" t="s">
        <v>1063</v>
      </c>
      <c r="K2063" s="33">
        <v>1.72691</v>
      </c>
      <c r="L2063" s="33">
        <f>L2049+L2051+L2055+L2061+L2062</f>
        <v>1.7269114500000002</v>
      </c>
    </row>
    <row r="2065" spans="1:6" ht="14.25">
      <c r="A2065" s="30" t="s">
        <v>8</v>
      </c>
      <c r="D2065" s="31" t="s">
        <v>1025</v>
      </c>
      <c r="E2065" s="32" t="s">
        <v>722</v>
      </c>
      <c r="F2065" s="30">
        <v>2575</v>
      </c>
    </row>
    <row r="2067" ht="14.25">
      <c r="D2067" s="31" t="s">
        <v>1070</v>
      </c>
    </row>
    <row r="2068" spans="6:11" ht="14.25">
      <c r="F2068" s="30" t="s">
        <v>1053</v>
      </c>
      <c r="G2068" s="30" t="s">
        <v>720</v>
      </c>
      <c r="H2068" s="30" t="s">
        <v>1046</v>
      </c>
      <c r="I2068" s="30" t="s">
        <v>1047</v>
      </c>
      <c r="J2068" s="30" t="s">
        <v>1048</v>
      </c>
      <c r="K2068" s="33" t="s">
        <v>1054</v>
      </c>
    </row>
    <row r="2069" spans="4:12" ht="14.25">
      <c r="D2069" s="31" t="s">
        <v>1284</v>
      </c>
      <c r="E2069" s="32" t="s">
        <v>811</v>
      </c>
      <c r="F2069" s="30">
        <v>0.1936</v>
      </c>
      <c r="G2069" s="30">
        <v>1.15</v>
      </c>
      <c r="H2069" s="30">
        <v>0</v>
      </c>
      <c r="I2069" s="30">
        <v>1.15</v>
      </c>
      <c r="J2069" s="30">
        <v>1</v>
      </c>
      <c r="K2069" s="33">
        <v>0.22264</v>
      </c>
      <c r="L2069" s="33">
        <f>F2069*G2069*(1+H2069*0.01)*J2069</f>
        <v>0.22263999999999998</v>
      </c>
    </row>
    <row r="2070" ht="14.25">
      <c r="D2070" s="31" t="s">
        <v>1065</v>
      </c>
    </row>
    <row r="2071" spans="4:12" ht="14.25">
      <c r="D2071" s="31" t="s">
        <v>1285</v>
      </c>
      <c r="E2071" s="32" t="s">
        <v>1067</v>
      </c>
      <c r="F2071" s="30">
        <v>0.0158</v>
      </c>
      <c r="G2071" s="30">
        <v>3.5</v>
      </c>
      <c r="J2071" s="30">
        <v>1</v>
      </c>
      <c r="K2071" s="33">
        <v>0.0553</v>
      </c>
      <c r="L2071" s="33">
        <f>F2071*G2071*J2071</f>
        <v>0.0553</v>
      </c>
    </row>
    <row r="2072" ht="14.25">
      <c r="D2072" s="31" t="s">
        <v>1058</v>
      </c>
    </row>
    <row r="2073" spans="4:12" ht="14.25">
      <c r="D2073" s="31" t="s">
        <v>1073</v>
      </c>
      <c r="F2073" s="30">
        <v>10</v>
      </c>
      <c r="K2073" s="33">
        <v>0.02226</v>
      </c>
      <c r="L2073" s="33">
        <f>L2069*F2073*0.01</f>
        <v>0.022264</v>
      </c>
    </row>
    <row r="2074" spans="4:12" ht="14.25">
      <c r="D2074" s="31" t="s">
        <v>1068</v>
      </c>
      <c r="F2074" s="30">
        <v>95</v>
      </c>
      <c r="K2074" s="33">
        <v>0.05254</v>
      </c>
      <c r="L2074" s="33">
        <f>L2071*F2074*0.01</f>
        <v>0.052535</v>
      </c>
    </row>
    <row r="2075" spans="4:12" ht="14.25">
      <c r="D2075" s="31" t="s">
        <v>1060</v>
      </c>
      <c r="K2075" s="33">
        <v>0.27794</v>
      </c>
      <c r="L2075" s="33">
        <f>L2069+L2071</f>
        <v>0.27793999999999996</v>
      </c>
    </row>
    <row r="2076" spans="4:12" ht="14.25">
      <c r="D2076" s="31" t="s">
        <v>1061</v>
      </c>
      <c r="K2076" s="33">
        <v>0.0748</v>
      </c>
      <c r="L2076" s="33">
        <f>L2073+L2074</f>
        <v>0.074799</v>
      </c>
    </row>
    <row r="2077" spans="4:12" ht="14.25">
      <c r="D2077" s="31" t="s">
        <v>1062</v>
      </c>
      <c r="F2077" s="30">
        <v>10</v>
      </c>
      <c r="K2077" s="33">
        <v>0.03527</v>
      </c>
      <c r="L2077" s="33">
        <f>L2069*F2077*0.01+L2073*F2077*0.01+L2071*F2077*0.01+L2074*F2077*0.01</f>
        <v>0.0352739</v>
      </c>
    </row>
    <row r="2078" spans="4:12" ht="14.25">
      <c r="D2078" s="31" t="s">
        <v>1063</v>
      </c>
      <c r="K2078" s="33">
        <v>0.38801</v>
      </c>
      <c r="L2078" s="33">
        <f>L2069+L2071+L2076+L2077</f>
        <v>0.3880129</v>
      </c>
    </row>
    <row r="2080" spans="1:6" ht="14.25">
      <c r="A2080" s="30" t="s">
        <v>10</v>
      </c>
      <c r="D2080" s="31" t="s">
        <v>812</v>
      </c>
      <c r="E2080" s="32" t="s">
        <v>731</v>
      </c>
      <c r="F2080" s="30">
        <v>430</v>
      </c>
    </row>
    <row r="2082" ht="14.25">
      <c r="D2082" s="31" t="s">
        <v>1070</v>
      </c>
    </row>
    <row r="2083" spans="6:11" ht="14.25">
      <c r="F2083" s="30" t="s">
        <v>1053</v>
      </c>
      <c r="G2083" s="30" t="s">
        <v>720</v>
      </c>
      <c r="H2083" s="30" t="s">
        <v>1046</v>
      </c>
      <c r="I2083" s="30" t="s">
        <v>1047</v>
      </c>
      <c r="J2083" s="30" t="s">
        <v>1048</v>
      </c>
      <c r="K2083" s="33" t="s">
        <v>1054</v>
      </c>
    </row>
    <row r="2084" spans="3:12" ht="14.25">
      <c r="C2084" s="30" t="s">
        <v>498</v>
      </c>
      <c r="D2084" s="31" t="s">
        <v>1071</v>
      </c>
      <c r="E2084" s="32" t="s">
        <v>725</v>
      </c>
      <c r="F2084" s="30">
        <v>0.06</v>
      </c>
      <c r="G2084" s="30">
        <v>14.2</v>
      </c>
      <c r="H2084" s="30">
        <v>0</v>
      </c>
      <c r="I2084" s="30">
        <v>14.2</v>
      </c>
      <c r="J2084" s="30">
        <v>1</v>
      </c>
      <c r="K2084" s="33">
        <v>0.852</v>
      </c>
      <c r="L2084" s="33">
        <f>F2084*G2084*(1+H2084*0.01)*J2084</f>
        <v>0.852</v>
      </c>
    </row>
    <row r="2085" spans="4:12" ht="14.25">
      <c r="D2085" s="31" t="s">
        <v>1287</v>
      </c>
      <c r="E2085" s="32" t="s">
        <v>731</v>
      </c>
      <c r="F2085" s="30">
        <v>1</v>
      </c>
      <c r="G2085" s="30">
        <v>230</v>
      </c>
      <c r="H2085" s="30">
        <v>0</v>
      </c>
      <c r="I2085" s="30">
        <v>230</v>
      </c>
      <c r="J2085" s="30">
        <v>1</v>
      </c>
      <c r="K2085" s="33">
        <v>230</v>
      </c>
      <c r="L2085" s="33">
        <f>F2085*G2085*(1+H2085*0.01)*J2085</f>
        <v>230</v>
      </c>
    </row>
    <row r="2086" spans="4:12" ht="14.25">
      <c r="D2086" s="31" t="s">
        <v>1288</v>
      </c>
      <c r="E2086" s="32" t="s">
        <v>731</v>
      </c>
      <c r="F2086" s="30">
        <v>1</v>
      </c>
      <c r="G2086" s="30">
        <v>129</v>
      </c>
      <c r="H2086" s="30">
        <v>0</v>
      </c>
      <c r="I2086" s="30">
        <v>129</v>
      </c>
      <c r="J2086" s="30">
        <v>1</v>
      </c>
      <c r="K2086" s="33">
        <v>129</v>
      </c>
      <c r="L2086" s="33">
        <f>F2086*G2086*(1+H2086*0.01)*J2086</f>
        <v>129</v>
      </c>
    </row>
    <row r="2087" spans="11:12" ht="14.25">
      <c r="K2087" s="33">
        <v>359.852</v>
      </c>
      <c r="L2087" s="33">
        <f>SUM(L2084:L2086)</f>
        <v>359.852</v>
      </c>
    </row>
    <row r="2088" ht="14.25">
      <c r="D2088" s="31" t="s">
        <v>1052</v>
      </c>
    </row>
    <row r="2089" spans="4:12" ht="14.25">
      <c r="D2089" s="31" t="s">
        <v>1289</v>
      </c>
      <c r="E2089" s="32" t="s">
        <v>1056</v>
      </c>
      <c r="F2089" s="30">
        <v>0.011</v>
      </c>
      <c r="G2089" s="30">
        <v>380</v>
      </c>
      <c r="J2089" s="30">
        <v>1</v>
      </c>
      <c r="K2089" s="33">
        <v>4.18</v>
      </c>
      <c r="L2089" s="33">
        <f>F2089*G2089*J2089</f>
        <v>4.18</v>
      </c>
    </row>
    <row r="2090" ht="14.25">
      <c r="D2090" s="31" t="s">
        <v>1065</v>
      </c>
    </row>
    <row r="2091" spans="4:12" ht="14.25">
      <c r="D2091" s="31" t="s">
        <v>1079</v>
      </c>
      <c r="E2091" s="32" t="s">
        <v>1067</v>
      </c>
      <c r="F2091" s="30">
        <v>0.49</v>
      </c>
      <c r="G2091" s="30">
        <v>3.5</v>
      </c>
      <c r="J2091" s="30">
        <v>1</v>
      </c>
      <c r="K2091" s="33">
        <v>1.715</v>
      </c>
      <c r="L2091" s="33">
        <f>F2091*G2091*J2091</f>
        <v>1.7149999999999999</v>
      </c>
    </row>
    <row r="2092" spans="4:12" ht="14.25">
      <c r="D2092" s="31" t="s">
        <v>1097</v>
      </c>
      <c r="E2092" s="32" t="s">
        <v>1067</v>
      </c>
      <c r="F2092" s="30">
        <v>0.33</v>
      </c>
      <c r="G2092" s="30">
        <v>3.5</v>
      </c>
      <c r="J2092" s="30">
        <v>1</v>
      </c>
      <c r="K2092" s="33">
        <v>1.155</v>
      </c>
      <c r="L2092" s="33">
        <f>F2092*G2092*J2092</f>
        <v>1.155</v>
      </c>
    </row>
    <row r="2093" spans="11:12" ht="14.25">
      <c r="K2093" s="33">
        <v>2.87</v>
      </c>
      <c r="L2093" s="33">
        <f>SUM(L2091:L2092)</f>
        <v>2.87</v>
      </c>
    </row>
    <row r="2094" ht="14.25">
      <c r="D2094" s="31" t="s">
        <v>1058</v>
      </c>
    </row>
    <row r="2095" spans="4:12" ht="14.25">
      <c r="D2095" s="31" t="s">
        <v>1073</v>
      </c>
      <c r="F2095" s="30">
        <v>10</v>
      </c>
      <c r="K2095" s="33">
        <v>35.9852</v>
      </c>
      <c r="L2095" s="33">
        <f>L2087*F2095*0.01</f>
        <v>35.9852</v>
      </c>
    </row>
    <row r="2096" spans="4:12" ht="14.25">
      <c r="D2096" s="31" t="s">
        <v>1059</v>
      </c>
      <c r="F2096" s="30">
        <v>30</v>
      </c>
      <c r="K2096" s="33">
        <v>1.254</v>
      </c>
      <c r="L2096" s="33">
        <f>L2089*F2096*0.01</f>
        <v>1.254</v>
      </c>
    </row>
    <row r="2097" spans="4:12" ht="14.25">
      <c r="D2097" s="31" t="s">
        <v>1068</v>
      </c>
      <c r="F2097" s="30">
        <v>95</v>
      </c>
      <c r="K2097" s="33">
        <v>2.7265</v>
      </c>
      <c r="L2097" s="33">
        <f>L2093*F2097*0.01</f>
        <v>2.7265000000000006</v>
      </c>
    </row>
    <row r="2098" spans="4:12" ht="14.25">
      <c r="D2098" s="31" t="s">
        <v>1060</v>
      </c>
      <c r="K2098" s="33">
        <v>366.902</v>
      </c>
      <c r="L2098" s="33">
        <f>L2087+L2089+L2093</f>
        <v>366.902</v>
      </c>
    </row>
    <row r="2099" spans="4:12" ht="14.25">
      <c r="D2099" s="31" t="s">
        <v>1061</v>
      </c>
      <c r="K2099" s="33">
        <v>39.9657</v>
      </c>
      <c r="L2099" s="33">
        <f>L2095+L2096+L2097</f>
        <v>39.9657</v>
      </c>
    </row>
    <row r="2100" spans="4:12" ht="14.25">
      <c r="D2100" s="31" t="s">
        <v>1062</v>
      </c>
      <c r="F2100" s="30">
        <v>10</v>
      </c>
      <c r="K2100" s="33">
        <v>40.68677</v>
      </c>
      <c r="L2100" s="33">
        <f>L2087*F2100*0.01+L2095*F2100*0.01+L2089*F2100*0.01+L2096*F2100*0.01+L2093*F2100*0.01+L2097*F2100*0.01</f>
        <v>40.686769999999996</v>
      </c>
    </row>
    <row r="2101" spans="4:12" ht="14.25">
      <c r="D2101" s="31" t="s">
        <v>1063</v>
      </c>
      <c r="K2101" s="33">
        <v>447.55447</v>
      </c>
      <c r="L2101" s="33">
        <f>L2087+L2089+L2093+L2099+L2100</f>
        <v>447.55447000000004</v>
      </c>
    </row>
    <row r="2103" spans="1:6" ht="14.25">
      <c r="A2103" s="30" t="s">
        <v>12</v>
      </c>
      <c r="D2103" s="31" t="s">
        <v>813</v>
      </c>
      <c r="E2103" s="32" t="s">
        <v>722</v>
      </c>
      <c r="F2103" s="30">
        <v>33</v>
      </c>
    </row>
    <row r="2105" ht="14.25">
      <c r="D2105" s="31" t="s">
        <v>1070</v>
      </c>
    </row>
    <row r="2106" spans="6:11" ht="14.25">
      <c r="F2106" s="30" t="s">
        <v>1053</v>
      </c>
      <c r="G2106" s="30" t="s">
        <v>720</v>
      </c>
      <c r="H2106" s="30" t="s">
        <v>1046</v>
      </c>
      <c r="I2106" s="30" t="s">
        <v>1047</v>
      </c>
      <c r="J2106" s="30" t="s">
        <v>1048</v>
      </c>
      <c r="K2106" s="33" t="s">
        <v>1054</v>
      </c>
    </row>
    <row r="2107" spans="3:12" ht="14.25">
      <c r="C2107" s="30" t="s">
        <v>498</v>
      </c>
      <c r="D2107" s="31" t="s">
        <v>1071</v>
      </c>
      <c r="E2107" s="32" t="s">
        <v>725</v>
      </c>
      <c r="F2107" s="30">
        <v>0.04</v>
      </c>
      <c r="G2107" s="30">
        <v>14.2</v>
      </c>
      <c r="H2107" s="30">
        <v>0</v>
      </c>
      <c r="I2107" s="30">
        <v>14.2</v>
      </c>
      <c r="J2107" s="30">
        <v>1</v>
      </c>
      <c r="K2107" s="33">
        <v>0.568</v>
      </c>
      <c r="L2107" s="33">
        <f>F2107*G2107*(1+H2107*0.01)*J2107</f>
        <v>0.568</v>
      </c>
    </row>
    <row r="2108" spans="4:12" ht="14.25">
      <c r="D2108" s="31" t="s">
        <v>1291</v>
      </c>
      <c r="E2108" s="32" t="s">
        <v>722</v>
      </c>
      <c r="F2108" s="30">
        <v>1</v>
      </c>
      <c r="G2108" s="30">
        <v>332</v>
      </c>
      <c r="H2108" s="30">
        <v>0</v>
      </c>
      <c r="I2108" s="30">
        <v>332</v>
      </c>
      <c r="J2108" s="30">
        <v>1</v>
      </c>
      <c r="K2108" s="33">
        <v>332</v>
      </c>
      <c r="L2108" s="33">
        <f>F2108*G2108*(1+H2108*0.01)*J2108</f>
        <v>332</v>
      </c>
    </row>
    <row r="2109" spans="4:12" ht="14.25">
      <c r="D2109" s="31" t="s">
        <v>1292</v>
      </c>
      <c r="E2109" s="32" t="s">
        <v>722</v>
      </c>
      <c r="F2109" s="30">
        <v>1</v>
      </c>
      <c r="G2109" s="30">
        <v>115</v>
      </c>
      <c r="H2109" s="30">
        <v>0</v>
      </c>
      <c r="I2109" s="30">
        <v>115</v>
      </c>
      <c r="J2109" s="30">
        <v>1</v>
      </c>
      <c r="K2109" s="33">
        <v>115</v>
      </c>
      <c r="L2109" s="33">
        <f>F2109*G2109*(1+H2109*0.01)*J2109</f>
        <v>115</v>
      </c>
    </row>
    <row r="2110" spans="11:12" ht="14.25">
      <c r="K2110" s="33">
        <v>447.568</v>
      </c>
      <c r="L2110" s="33">
        <f>SUM(L2107:L2109)</f>
        <v>447.568</v>
      </c>
    </row>
    <row r="2111" ht="14.25">
      <c r="D2111" s="31" t="s">
        <v>1052</v>
      </c>
    </row>
    <row r="2112" spans="4:12" ht="14.25">
      <c r="D2112" s="31" t="s">
        <v>1289</v>
      </c>
      <c r="E2112" s="32" t="s">
        <v>1056</v>
      </c>
      <c r="F2112" s="30">
        <v>0.0058</v>
      </c>
      <c r="G2112" s="30">
        <v>380</v>
      </c>
      <c r="J2112" s="30">
        <v>1</v>
      </c>
      <c r="K2112" s="33">
        <v>2.204</v>
      </c>
      <c r="L2112" s="33">
        <f>F2112*G2112*J2112</f>
        <v>2.2039999999999997</v>
      </c>
    </row>
    <row r="2113" ht="14.25">
      <c r="D2113" s="31" t="s">
        <v>1065</v>
      </c>
    </row>
    <row r="2114" spans="4:12" ht="14.25">
      <c r="D2114" s="31" t="s">
        <v>1079</v>
      </c>
      <c r="E2114" s="32" t="s">
        <v>1067</v>
      </c>
      <c r="F2114" s="30">
        <v>0.29</v>
      </c>
      <c r="G2114" s="30">
        <v>3.5</v>
      </c>
      <c r="J2114" s="30">
        <v>1</v>
      </c>
      <c r="K2114" s="33">
        <v>1.015</v>
      </c>
      <c r="L2114" s="33">
        <f>F2114*G2114*J2114</f>
        <v>1.015</v>
      </c>
    </row>
    <row r="2115" spans="4:12" ht="14.25">
      <c r="D2115" s="31" t="s">
        <v>1097</v>
      </c>
      <c r="E2115" s="32" t="s">
        <v>1067</v>
      </c>
      <c r="F2115" s="30">
        <v>0.289</v>
      </c>
      <c r="G2115" s="30">
        <v>3.5</v>
      </c>
      <c r="J2115" s="30">
        <v>1</v>
      </c>
      <c r="K2115" s="33">
        <v>1.0115</v>
      </c>
      <c r="L2115" s="33">
        <f>F2115*G2115*J2115</f>
        <v>1.0114999999999998</v>
      </c>
    </row>
    <row r="2116" spans="11:12" ht="14.25">
      <c r="K2116" s="33">
        <v>2.0265</v>
      </c>
      <c r="L2116" s="33">
        <f>SUM(L2114:L2115)</f>
        <v>2.0264999999999995</v>
      </c>
    </row>
    <row r="2117" ht="14.25">
      <c r="D2117" s="31" t="s">
        <v>1058</v>
      </c>
    </row>
    <row r="2118" spans="4:12" ht="14.25">
      <c r="D2118" s="31" t="s">
        <v>1073</v>
      </c>
      <c r="F2118" s="30">
        <v>10</v>
      </c>
      <c r="K2118" s="33">
        <v>44.7568</v>
      </c>
      <c r="L2118" s="33">
        <f>L2110*F2118*0.01</f>
        <v>44.756800000000005</v>
      </c>
    </row>
    <row r="2119" spans="4:12" ht="14.25">
      <c r="D2119" s="31" t="s">
        <v>1059</v>
      </c>
      <c r="F2119" s="30">
        <v>30</v>
      </c>
      <c r="K2119" s="33">
        <v>0.6612</v>
      </c>
      <c r="L2119" s="33">
        <f>L2112*F2119*0.01</f>
        <v>0.6611999999999999</v>
      </c>
    </row>
    <row r="2120" spans="4:12" ht="14.25">
      <c r="D2120" s="31" t="s">
        <v>1068</v>
      </c>
      <c r="F2120" s="30">
        <v>95</v>
      </c>
      <c r="K2120" s="33">
        <v>1.92517</v>
      </c>
      <c r="L2120" s="33">
        <f>L2116*F2120*0.01</f>
        <v>1.9251749999999996</v>
      </c>
    </row>
    <row r="2121" spans="4:12" ht="14.25">
      <c r="D2121" s="31" t="s">
        <v>1060</v>
      </c>
      <c r="K2121" s="33">
        <v>451.7985</v>
      </c>
      <c r="L2121" s="33">
        <f>L2110+L2112+L2116</f>
        <v>451.7985</v>
      </c>
    </row>
    <row r="2122" spans="4:12" ht="14.25">
      <c r="D2122" s="31" t="s">
        <v>1061</v>
      </c>
      <c r="K2122" s="33">
        <v>47.34318</v>
      </c>
      <c r="L2122" s="33">
        <f>L2118+L2119+L2120</f>
        <v>47.34317500000001</v>
      </c>
    </row>
    <row r="2123" spans="4:12" ht="14.25">
      <c r="D2123" s="31" t="s">
        <v>1062</v>
      </c>
      <c r="F2123" s="30">
        <v>10</v>
      </c>
      <c r="K2123" s="33">
        <v>49.91417</v>
      </c>
      <c r="L2123" s="33">
        <f>L2110*F2123*0.01+L2118*F2123*0.01+L2112*F2123*0.01+L2119*F2123*0.01+L2116*F2123*0.01+L2120*F2123*0.01</f>
        <v>49.914167500000005</v>
      </c>
    </row>
    <row r="2124" spans="4:12" ht="14.25">
      <c r="D2124" s="31" t="s">
        <v>1063</v>
      </c>
      <c r="K2124" s="33">
        <v>549.05584</v>
      </c>
      <c r="L2124" s="33">
        <f>L2110+L2112+L2116+L2122+L2123</f>
        <v>549.0558425</v>
      </c>
    </row>
    <row r="2126" spans="1:6" ht="14.25">
      <c r="A2126" s="30" t="s">
        <v>13</v>
      </c>
      <c r="D2126" s="31" t="s">
        <v>814</v>
      </c>
      <c r="E2126" s="32" t="s">
        <v>800</v>
      </c>
      <c r="F2126" s="30">
        <v>4790</v>
      </c>
    </row>
    <row r="2128" ht="14.25">
      <c r="D2128" s="31" t="s">
        <v>1052</v>
      </c>
    </row>
    <row r="2129" spans="6:11" ht="14.25">
      <c r="F2129" s="30" t="s">
        <v>1053</v>
      </c>
      <c r="G2129" s="30" t="s">
        <v>720</v>
      </c>
      <c r="H2129" s="30" t="s">
        <v>1046</v>
      </c>
      <c r="I2129" s="30" t="s">
        <v>1047</v>
      </c>
      <c r="J2129" s="30" t="s">
        <v>1048</v>
      </c>
      <c r="K2129" s="33" t="s">
        <v>1054</v>
      </c>
    </row>
    <row r="2130" spans="4:12" ht="14.25">
      <c r="D2130" s="31" t="s">
        <v>1121</v>
      </c>
      <c r="E2130" s="32" t="s">
        <v>1056</v>
      </c>
      <c r="F2130" s="30">
        <v>0.0005</v>
      </c>
      <c r="G2130" s="30">
        <v>240</v>
      </c>
      <c r="J2130" s="30">
        <v>1</v>
      </c>
      <c r="K2130" s="33">
        <v>0.12</v>
      </c>
      <c r="L2130" s="33">
        <f>F2130*G2130*J2130</f>
        <v>0.12</v>
      </c>
    </row>
    <row r="2131" ht="14.25">
      <c r="D2131" s="31" t="s">
        <v>1065</v>
      </c>
    </row>
    <row r="2132" spans="4:12" ht="14.25">
      <c r="D2132" s="31" t="s">
        <v>1072</v>
      </c>
      <c r="E2132" s="32" t="s">
        <v>1067</v>
      </c>
      <c r="F2132" s="30">
        <v>0.317</v>
      </c>
      <c r="G2132" s="30">
        <v>3.5</v>
      </c>
      <c r="J2132" s="30">
        <v>1</v>
      </c>
      <c r="K2132" s="33">
        <v>1.1095</v>
      </c>
      <c r="L2132" s="33">
        <f>F2132*G2132*J2132</f>
        <v>1.1095</v>
      </c>
    </row>
    <row r="2133" ht="14.25">
      <c r="D2133" s="31" t="s">
        <v>1082</v>
      </c>
    </row>
    <row r="2134" spans="4:12" ht="14.25">
      <c r="D2134" s="31" t="s">
        <v>1294</v>
      </c>
      <c r="E2134" s="32" t="s">
        <v>1045</v>
      </c>
      <c r="F2134" s="30">
        <v>0.196</v>
      </c>
      <c r="G2134" s="30">
        <v>7.2</v>
      </c>
      <c r="J2134" s="30">
        <v>1</v>
      </c>
      <c r="K2134" s="33">
        <v>1.4112</v>
      </c>
      <c r="L2134" s="33">
        <f>F2134*G2134*J2134</f>
        <v>1.4112</v>
      </c>
    </row>
    <row r="2135" ht="14.25">
      <c r="D2135" s="31" t="s">
        <v>1058</v>
      </c>
    </row>
    <row r="2136" spans="4:12" ht="14.25">
      <c r="D2136" s="31" t="s">
        <v>1059</v>
      </c>
      <c r="F2136" s="30">
        <v>30</v>
      </c>
      <c r="K2136" s="33">
        <v>0.036</v>
      </c>
      <c r="L2136" s="33">
        <f>L2130*F2136*0.01</f>
        <v>0.036</v>
      </c>
    </row>
    <row r="2137" spans="4:12" ht="14.25">
      <c r="D2137" s="31" t="s">
        <v>1068</v>
      </c>
      <c r="F2137" s="30">
        <v>95</v>
      </c>
      <c r="K2137" s="33">
        <v>1.05402</v>
      </c>
      <c r="L2137" s="33">
        <f>L2132*F2137*0.01</f>
        <v>1.054025</v>
      </c>
    </row>
    <row r="2138" spans="4:12" ht="14.25">
      <c r="D2138" s="31" t="s">
        <v>1084</v>
      </c>
      <c r="F2138" s="30">
        <v>1</v>
      </c>
      <c r="K2138" s="33">
        <v>0.01411</v>
      </c>
      <c r="L2138" s="33">
        <f>L2134*F2138*0.01</f>
        <v>0.014112</v>
      </c>
    </row>
    <row r="2139" spans="4:12" ht="14.25">
      <c r="D2139" s="31" t="s">
        <v>1060</v>
      </c>
      <c r="K2139" s="33">
        <v>2.6407</v>
      </c>
      <c r="L2139" s="33">
        <f>L2130+L2132+L2134</f>
        <v>2.6407</v>
      </c>
    </row>
    <row r="2140" spans="4:12" ht="14.25">
      <c r="D2140" s="31" t="s">
        <v>1061</v>
      </c>
      <c r="K2140" s="33">
        <v>1.10414</v>
      </c>
      <c r="L2140" s="33">
        <f>L2136+L2137+L2138</f>
        <v>1.104137</v>
      </c>
    </row>
    <row r="2141" spans="4:12" ht="14.25">
      <c r="D2141" s="31" t="s">
        <v>1062</v>
      </c>
      <c r="F2141" s="30">
        <v>10</v>
      </c>
      <c r="K2141" s="33">
        <v>0.37448</v>
      </c>
      <c r="L2141" s="33">
        <f>L2130*F2141*0.01+L2136*F2141*0.01+L2132*F2141*0.01+L2137*F2141*0.01+L2134*F2141*0.01+L2138*F2141*0.01</f>
        <v>0.37448370000000003</v>
      </c>
    </row>
    <row r="2142" spans="4:12" ht="14.25">
      <c r="D2142" s="31" t="s">
        <v>1063</v>
      </c>
      <c r="K2142" s="33">
        <v>4.11932</v>
      </c>
      <c r="L2142" s="33">
        <f>L2130+L2132+L2134+L2140+L2141</f>
        <v>4.119320699999999</v>
      </c>
    </row>
    <row r="2144" spans="1:6" ht="28.5">
      <c r="A2144" s="30" t="s">
        <v>19</v>
      </c>
      <c r="D2144" s="31" t="s">
        <v>815</v>
      </c>
      <c r="E2144" s="32" t="s">
        <v>722</v>
      </c>
      <c r="F2144" s="30">
        <v>72</v>
      </c>
    </row>
    <row r="2146" ht="14.25">
      <c r="D2146" s="31" t="s">
        <v>1070</v>
      </c>
    </row>
    <row r="2147" spans="6:11" ht="14.25">
      <c r="F2147" s="30" t="s">
        <v>1053</v>
      </c>
      <c r="G2147" s="30" t="s">
        <v>720</v>
      </c>
      <c r="H2147" s="30" t="s">
        <v>1046</v>
      </c>
      <c r="I2147" s="30" t="s">
        <v>1047</v>
      </c>
      <c r="J2147" s="30" t="s">
        <v>1048</v>
      </c>
      <c r="K2147" s="33" t="s">
        <v>1054</v>
      </c>
    </row>
    <row r="2148" spans="4:12" ht="28.5">
      <c r="D2148" s="31" t="s">
        <v>1296</v>
      </c>
      <c r="E2148" s="32" t="s">
        <v>722</v>
      </c>
      <c r="F2148" s="30">
        <v>1</v>
      </c>
      <c r="G2148" s="30">
        <v>228</v>
      </c>
      <c r="H2148" s="30">
        <v>0</v>
      </c>
      <c r="I2148" s="30">
        <v>228</v>
      </c>
      <c r="J2148" s="30">
        <v>1</v>
      </c>
      <c r="K2148" s="33">
        <v>228</v>
      </c>
      <c r="L2148" s="33">
        <f>F2148*G2148*(1+H2148*0.01)*J2148</f>
        <v>228</v>
      </c>
    </row>
    <row r="2149" ht="14.25">
      <c r="D2149" s="31" t="s">
        <v>1058</v>
      </c>
    </row>
    <row r="2150" spans="4:12" ht="14.25">
      <c r="D2150" s="31" t="s">
        <v>1073</v>
      </c>
      <c r="F2150" s="30">
        <v>10</v>
      </c>
      <c r="K2150" s="33">
        <v>22.8</v>
      </c>
      <c r="L2150" s="33">
        <f>L2148*F2150*0.01</f>
        <v>22.8</v>
      </c>
    </row>
    <row r="2151" spans="4:12" ht="14.25">
      <c r="D2151" s="31" t="s">
        <v>1060</v>
      </c>
      <c r="K2151" s="33">
        <v>228</v>
      </c>
      <c r="L2151" s="33">
        <f>L2148</f>
        <v>228</v>
      </c>
    </row>
    <row r="2152" spans="4:12" ht="14.25">
      <c r="D2152" s="31" t="s">
        <v>1061</v>
      </c>
      <c r="K2152" s="33">
        <v>22.8</v>
      </c>
      <c r="L2152" s="33">
        <f>L2150</f>
        <v>22.8</v>
      </c>
    </row>
    <row r="2153" spans="4:12" ht="14.25">
      <c r="D2153" s="31" t="s">
        <v>1062</v>
      </c>
      <c r="F2153" s="30">
        <v>10</v>
      </c>
      <c r="K2153" s="33">
        <v>25.08</v>
      </c>
      <c r="L2153" s="33">
        <f>L2148*F2153*0.01+L2150*F2153*0.01</f>
        <v>25.080000000000002</v>
      </c>
    </row>
    <row r="2154" spans="4:12" ht="14.25">
      <c r="D2154" s="31" t="s">
        <v>1063</v>
      </c>
      <c r="K2154" s="33">
        <v>275.88</v>
      </c>
      <c r="L2154" s="33">
        <f>L2148+L2152+L2153</f>
        <v>275.88</v>
      </c>
    </row>
    <row r="2156" spans="1:6" ht="28.5">
      <c r="A2156" s="30" t="s">
        <v>20</v>
      </c>
      <c r="D2156" s="31" t="s">
        <v>816</v>
      </c>
      <c r="E2156" s="32" t="s">
        <v>722</v>
      </c>
      <c r="F2156" s="30">
        <v>28</v>
      </c>
    </row>
    <row r="2158" ht="14.25">
      <c r="D2158" s="31" t="s">
        <v>1070</v>
      </c>
    </row>
    <row r="2159" spans="6:11" ht="14.25">
      <c r="F2159" s="30" t="s">
        <v>1053</v>
      </c>
      <c r="G2159" s="30" t="s">
        <v>720</v>
      </c>
      <c r="H2159" s="30" t="s">
        <v>1046</v>
      </c>
      <c r="I2159" s="30" t="s">
        <v>1047</v>
      </c>
      <c r="J2159" s="30" t="s">
        <v>1048</v>
      </c>
      <c r="K2159" s="33" t="s">
        <v>1054</v>
      </c>
    </row>
    <row r="2160" spans="4:12" ht="28.5">
      <c r="D2160" s="31" t="s">
        <v>1298</v>
      </c>
      <c r="E2160" s="32" t="s">
        <v>722</v>
      </c>
      <c r="F2160" s="30">
        <v>1</v>
      </c>
      <c r="G2160" s="30">
        <v>190</v>
      </c>
      <c r="H2160" s="30">
        <v>0</v>
      </c>
      <c r="I2160" s="30">
        <v>190</v>
      </c>
      <c r="J2160" s="30">
        <v>1</v>
      </c>
      <c r="K2160" s="33">
        <v>190</v>
      </c>
      <c r="L2160" s="33">
        <f>F2160*G2160*(1+H2160*0.01)*J2160</f>
        <v>190</v>
      </c>
    </row>
    <row r="2161" ht="14.25">
      <c r="D2161" s="31" t="s">
        <v>1058</v>
      </c>
    </row>
    <row r="2162" spans="4:12" ht="14.25">
      <c r="D2162" s="31" t="s">
        <v>1073</v>
      </c>
      <c r="F2162" s="30">
        <v>10</v>
      </c>
      <c r="K2162" s="33">
        <v>19</v>
      </c>
      <c r="L2162" s="33">
        <f>L2160*F2162*0.01</f>
        <v>19</v>
      </c>
    </row>
    <row r="2163" spans="4:12" ht="14.25">
      <c r="D2163" s="31" t="s">
        <v>1060</v>
      </c>
      <c r="K2163" s="33">
        <v>190</v>
      </c>
      <c r="L2163" s="33">
        <f>L2160</f>
        <v>190</v>
      </c>
    </row>
    <row r="2164" spans="4:12" ht="14.25">
      <c r="D2164" s="31" t="s">
        <v>1061</v>
      </c>
      <c r="K2164" s="33">
        <v>19</v>
      </c>
      <c r="L2164" s="33">
        <f>L2162</f>
        <v>19</v>
      </c>
    </row>
    <row r="2165" spans="4:12" ht="14.25">
      <c r="D2165" s="31" t="s">
        <v>1062</v>
      </c>
      <c r="F2165" s="30">
        <v>10</v>
      </c>
      <c r="K2165" s="33">
        <v>20.9</v>
      </c>
      <c r="L2165" s="33">
        <f>L2160*F2165*0.01+L2162*F2165*0.01</f>
        <v>20.9</v>
      </c>
    </row>
    <row r="2166" spans="4:12" ht="14.25">
      <c r="D2166" s="31" t="s">
        <v>1063</v>
      </c>
      <c r="K2166" s="33">
        <v>229.9</v>
      </c>
      <c r="L2166" s="33">
        <f>L2160+L2164+L2165</f>
        <v>229.9</v>
      </c>
    </row>
    <row r="2168" spans="1:6" ht="14.25">
      <c r="A2168" s="30" t="s">
        <v>23</v>
      </c>
      <c r="B2168" s="30" t="s">
        <v>597</v>
      </c>
      <c r="D2168" s="31" t="s">
        <v>817</v>
      </c>
      <c r="E2168" s="32" t="s">
        <v>722</v>
      </c>
      <c r="F2168" s="30">
        <v>100</v>
      </c>
    </row>
    <row r="2170" ht="14.25">
      <c r="D2170" s="31" t="s">
        <v>1065</v>
      </c>
    </row>
    <row r="2171" spans="6:11" ht="14.25">
      <c r="F2171" s="30" t="s">
        <v>1053</v>
      </c>
      <c r="G2171" s="30" t="s">
        <v>720</v>
      </c>
      <c r="H2171" s="30" t="s">
        <v>1046</v>
      </c>
      <c r="I2171" s="30" t="s">
        <v>1047</v>
      </c>
      <c r="J2171" s="30" t="s">
        <v>1048</v>
      </c>
      <c r="K2171" s="33" t="s">
        <v>1054</v>
      </c>
    </row>
    <row r="2172" spans="4:12" ht="14.25">
      <c r="D2172" s="31" t="s">
        <v>1072</v>
      </c>
      <c r="E2172" s="32" t="s">
        <v>1067</v>
      </c>
      <c r="F2172" s="30">
        <v>1.0525</v>
      </c>
      <c r="G2172" s="30">
        <v>3.5</v>
      </c>
      <c r="J2172" s="30">
        <v>1</v>
      </c>
      <c r="K2172" s="33">
        <v>3.68375</v>
      </c>
      <c r="L2172" s="33">
        <f>F2172*G2172*J2172</f>
        <v>3.68375</v>
      </c>
    </row>
    <row r="2173" spans="4:12" ht="14.25">
      <c r="D2173" s="31" t="s">
        <v>1097</v>
      </c>
      <c r="E2173" s="32" t="s">
        <v>1067</v>
      </c>
      <c r="F2173" s="30">
        <v>1.0525</v>
      </c>
      <c r="G2173" s="30">
        <v>3.5</v>
      </c>
      <c r="J2173" s="30">
        <v>1</v>
      </c>
      <c r="K2173" s="33">
        <v>3.68375</v>
      </c>
      <c r="L2173" s="33">
        <f>F2173*G2173*J2173</f>
        <v>3.68375</v>
      </c>
    </row>
    <row r="2174" spans="11:12" ht="14.25">
      <c r="K2174" s="33">
        <v>7.3675</v>
      </c>
      <c r="L2174" s="33">
        <f>SUM(L2172:L2173)</f>
        <v>7.3675</v>
      </c>
    </row>
    <row r="2175" ht="14.25">
      <c r="D2175" s="31" t="s">
        <v>1058</v>
      </c>
    </row>
    <row r="2176" spans="4:12" ht="14.25">
      <c r="D2176" s="31" t="s">
        <v>1068</v>
      </c>
      <c r="F2176" s="30">
        <v>95</v>
      </c>
      <c r="K2176" s="33">
        <v>6.99912</v>
      </c>
      <c r="L2176" s="33">
        <f>L2174*F2176*0.01</f>
        <v>6.999125</v>
      </c>
    </row>
    <row r="2177" spans="4:12" ht="14.25">
      <c r="D2177" s="31" t="s">
        <v>1060</v>
      </c>
      <c r="K2177" s="33">
        <v>7.3675</v>
      </c>
      <c r="L2177" s="33">
        <f>L2174</f>
        <v>7.3675</v>
      </c>
    </row>
    <row r="2178" spans="4:12" ht="14.25">
      <c r="D2178" s="31" t="s">
        <v>1061</v>
      </c>
      <c r="K2178" s="33">
        <v>6.99912</v>
      </c>
      <c r="L2178" s="33">
        <f>L2176</f>
        <v>6.999125</v>
      </c>
    </row>
    <row r="2179" spans="4:12" ht="14.25">
      <c r="D2179" s="31" t="s">
        <v>1062</v>
      </c>
      <c r="F2179" s="30">
        <v>10</v>
      </c>
      <c r="K2179" s="33">
        <v>1.43666</v>
      </c>
      <c r="L2179" s="33">
        <f>L2174*F2179*0.01+L2176*F2179*0.01</f>
        <v>1.4366625000000002</v>
      </c>
    </row>
    <row r="2180" spans="4:12" ht="14.25">
      <c r="D2180" s="31" t="s">
        <v>1063</v>
      </c>
      <c r="K2180" s="33">
        <v>15.80329</v>
      </c>
      <c r="L2180" s="33">
        <f>L2174+L2178+L2179</f>
        <v>15.8032875</v>
      </c>
    </row>
    <row r="2182" spans="1:6" ht="28.5">
      <c r="A2182" s="30" t="s">
        <v>25</v>
      </c>
      <c r="D2182" s="31" t="s">
        <v>818</v>
      </c>
      <c r="E2182" s="32" t="s">
        <v>722</v>
      </c>
      <c r="F2182" s="30">
        <v>60</v>
      </c>
    </row>
    <row r="2184" ht="14.25">
      <c r="D2184" s="31" t="s">
        <v>1070</v>
      </c>
    </row>
    <row r="2185" spans="6:11" ht="14.25">
      <c r="F2185" s="30" t="s">
        <v>1053</v>
      </c>
      <c r="G2185" s="30" t="s">
        <v>720</v>
      </c>
      <c r="H2185" s="30" t="s">
        <v>1046</v>
      </c>
      <c r="I2185" s="30" t="s">
        <v>1047</v>
      </c>
      <c r="J2185" s="30" t="s">
        <v>1048</v>
      </c>
      <c r="K2185" s="33" t="s">
        <v>1054</v>
      </c>
    </row>
    <row r="2186" spans="4:12" ht="14.25">
      <c r="D2186" s="31" t="s">
        <v>1301</v>
      </c>
      <c r="E2186" s="32" t="s">
        <v>722</v>
      </c>
      <c r="F2186" s="30">
        <v>1</v>
      </c>
      <c r="G2186" s="30">
        <v>868</v>
      </c>
      <c r="H2186" s="30">
        <v>0</v>
      </c>
      <c r="I2186" s="30">
        <v>868</v>
      </c>
      <c r="J2186" s="30">
        <v>1</v>
      </c>
      <c r="K2186" s="33">
        <v>868</v>
      </c>
      <c r="L2186" s="33">
        <f>F2186*G2186*(1+H2186*0.01)*J2186</f>
        <v>868</v>
      </c>
    </row>
    <row r="2187" spans="4:12" ht="28.5">
      <c r="D2187" s="31" t="s">
        <v>1302</v>
      </c>
      <c r="E2187" s="32" t="s">
        <v>722</v>
      </c>
      <c r="F2187" s="30">
        <v>1</v>
      </c>
      <c r="G2187" s="30">
        <v>741</v>
      </c>
      <c r="H2187" s="30">
        <v>0</v>
      </c>
      <c r="I2187" s="30">
        <v>741</v>
      </c>
      <c r="J2187" s="30">
        <v>1</v>
      </c>
      <c r="K2187" s="33">
        <v>741</v>
      </c>
      <c r="L2187" s="33">
        <f>F2187*G2187*(1+H2187*0.01)*J2187</f>
        <v>741</v>
      </c>
    </row>
    <row r="2188" spans="11:12" ht="14.25">
      <c r="K2188" s="33">
        <v>1609</v>
      </c>
      <c r="L2188" s="33">
        <f>SUM(L2186:L2187)</f>
        <v>1609</v>
      </c>
    </row>
    <row r="2189" ht="14.25">
      <c r="D2189" s="31" t="s">
        <v>1058</v>
      </c>
    </row>
    <row r="2190" spans="4:12" ht="14.25">
      <c r="D2190" s="31" t="s">
        <v>1073</v>
      </c>
      <c r="F2190" s="30">
        <v>10</v>
      </c>
      <c r="K2190" s="33">
        <v>160.9</v>
      </c>
      <c r="L2190" s="33">
        <f>L2188*F2190*0.01</f>
        <v>160.9</v>
      </c>
    </row>
    <row r="2191" spans="4:12" ht="14.25">
      <c r="D2191" s="31" t="s">
        <v>1060</v>
      </c>
      <c r="K2191" s="33">
        <v>1609</v>
      </c>
      <c r="L2191" s="33">
        <f>L2188</f>
        <v>1609</v>
      </c>
    </row>
    <row r="2192" spans="4:12" ht="14.25">
      <c r="D2192" s="31" t="s">
        <v>1061</v>
      </c>
      <c r="K2192" s="33">
        <v>160.9</v>
      </c>
      <c r="L2192" s="33">
        <f>L2190</f>
        <v>160.9</v>
      </c>
    </row>
    <row r="2193" spans="4:12" ht="14.25">
      <c r="D2193" s="31" t="s">
        <v>1062</v>
      </c>
      <c r="F2193" s="30">
        <v>10</v>
      </c>
      <c r="K2193" s="33">
        <v>176.99</v>
      </c>
      <c r="L2193" s="33">
        <f>L2188*F2193*0.01+L2190*F2193*0.01</f>
        <v>176.99</v>
      </c>
    </row>
    <row r="2194" spans="4:12" ht="14.25">
      <c r="D2194" s="31" t="s">
        <v>1063</v>
      </c>
      <c r="K2194" s="33">
        <v>1946.89</v>
      </c>
      <c r="L2194" s="33">
        <f>L2188+L2192+L2193</f>
        <v>1946.89</v>
      </c>
    </row>
    <row r="2196" spans="1:6" ht="28.5">
      <c r="A2196" s="30" t="s">
        <v>26</v>
      </c>
      <c r="D2196" s="31" t="s">
        <v>1026</v>
      </c>
      <c r="E2196" s="32" t="s">
        <v>722</v>
      </c>
      <c r="F2196" s="30">
        <v>65</v>
      </c>
    </row>
    <row r="2198" ht="14.25">
      <c r="D2198" s="31" t="s">
        <v>1070</v>
      </c>
    </row>
    <row r="2199" spans="6:11" ht="14.25">
      <c r="F2199" s="30" t="s">
        <v>1053</v>
      </c>
      <c r="G2199" s="30" t="s">
        <v>720</v>
      </c>
      <c r="H2199" s="30" t="s">
        <v>1046</v>
      </c>
      <c r="I2199" s="30" t="s">
        <v>1047</v>
      </c>
      <c r="J2199" s="30" t="s">
        <v>1048</v>
      </c>
      <c r="K2199" s="33" t="s">
        <v>1054</v>
      </c>
    </row>
    <row r="2200" spans="4:12" ht="28.5">
      <c r="D2200" s="31" t="s">
        <v>1304</v>
      </c>
      <c r="E2200" s="32" t="s">
        <v>722</v>
      </c>
      <c r="F2200" s="30">
        <v>1</v>
      </c>
      <c r="G2200" s="30">
        <v>389</v>
      </c>
      <c r="H2200" s="30">
        <v>0</v>
      </c>
      <c r="I2200" s="30">
        <v>389</v>
      </c>
      <c r="J2200" s="30">
        <v>1</v>
      </c>
      <c r="K2200" s="33">
        <v>389</v>
      </c>
      <c r="L2200" s="33">
        <f>F2200*G2200*(1+H2200*0.01)*J2200</f>
        <v>389</v>
      </c>
    </row>
    <row r="2201" spans="4:12" ht="14.25">
      <c r="D2201" s="31" t="s">
        <v>1305</v>
      </c>
      <c r="E2201" s="32" t="s">
        <v>722</v>
      </c>
      <c r="F2201" s="30">
        <v>1</v>
      </c>
      <c r="G2201" s="30">
        <v>458</v>
      </c>
      <c r="H2201" s="30">
        <v>0</v>
      </c>
      <c r="I2201" s="30">
        <v>458</v>
      </c>
      <c r="J2201" s="30">
        <v>1</v>
      </c>
      <c r="K2201" s="33">
        <v>458</v>
      </c>
      <c r="L2201" s="33">
        <f>F2201*G2201*(1+H2201*0.01)*J2201</f>
        <v>458</v>
      </c>
    </row>
    <row r="2202" spans="11:12" ht="14.25">
      <c r="K2202" s="33">
        <v>847</v>
      </c>
      <c r="L2202" s="33">
        <f>SUM(L2200:L2201)</f>
        <v>847</v>
      </c>
    </row>
    <row r="2203" ht="14.25">
      <c r="D2203" s="31" t="s">
        <v>1058</v>
      </c>
    </row>
    <row r="2204" spans="4:12" ht="14.25">
      <c r="D2204" s="31" t="s">
        <v>1073</v>
      </c>
      <c r="F2204" s="30">
        <v>10</v>
      </c>
      <c r="K2204" s="33">
        <v>84.7</v>
      </c>
      <c r="L2204" s="33">
        <f>L2202*F2204*0.01</f>
        <v>84.7</v>
      </c>
    </row>
    <row r="2205" spans="4:12" ht="14.25">
      <c r="D2205" s="31" t="s">
        <v>1060</v>
      </c>
      <c r="K2205" s="33">
        <v>847</v>
      </c>
      <c r="L2205" s="33">
        <f>L2202</f>
        <v>847</v>
      </c>
    </row>
    <row r="2206" spans="4:12" ht="14.25">
      <c r="D2206" s="31" t="s">
        <v>1061</v>
      </c>
      <c r="K2206" s="33">
        <v>84.7</v>
      </c>
      <c r="L2206" s="33">
        <f>L2204</f>
        <v>84.7</v>
      </c>
    </row>
    <row r="2207" spans="4:12" ht="14.25">
      <c r="D2207" s="31" t="s">
        <v>1062</v>
      </c>
      <c r="F2207" s="30">
        <v>10</v>
      </c>
      <c r="K2207" s="33">
        <v>93.17</v>
      </c>
      <c r="L2207" s="33">
        <f>L2202*F2207*0.01+L2204*F2207*0.01</f>
        <v>93.17</v>
      </c>
    </row>
    <row r="2208" spans="4:12" ht="14.25">
      <c r="D2208" s="31" t="s">
        <v>1063</v>
      </c>
      <c r="K2208" s="33">
        <v>1024.87</v>
      </c>
      <c r="L2208" s="33">
        <f>L2202+L2206+L2207</f>
        <v>1024.8700000000001</v>
      </c>
    </row>
    <row r="2210" spans="1:6" ht="28.5">
      <c r="A2210" s="30" t="s">
        <v>28</v>
      </c>
      <c r="D2210" s="31" t="s">
        <v>819</v>
      </c>
      <c r="E2210" s="32" t="s">
        <v>722</v>
      </c>
      <c r="F2210" s="30">
        <v>44</v>
      </c>
    </row>
    <row r="2212" ht="14.25">
      <c r="D2212" s="31" t="s">
        <v>1070</v>
      </c>
    </row>
    <row r="2213" spans="6:11" ht="14.25">
      <c r="F2213" s="30" t="s">
        <v>1053</v>
      </c>
      <c r="G2213" s="30" t="s">
        <v>720</v>
      </c>
      <c r="H2213" s="30" t="s">
        <v>1046</v>
      </c>
      <c r="I2213" s="30" t="s">
        <v>1047</v>
      </c>
      <c r="J2213" s="30" t="s">
        <v>1048</v>
      </c>
      <c r="K2213" s="33" t="s">
        <v>1054</v>
      </c>
    </row>
    <row r="2214" spans="4:12" ht="14.25">
      <c r="D2214" s="31" t="s">
        <v>1307</v>
      </c>
      <c r="E2214" s="32" t="s">
        <v>722</v>
      </c>
      <c r="F2214" s="30">
        <v>1</v>
      </c>
      <c r="G2214" s="30">
        <v>1187</v>
      </c>
      <c r="H2214" s="30">
        <v>0</v>
      </c>
      <c r="I2214" s="30">
        <v>1187</v>
      </c>
      <c r="J2214" s="30">
        <v>1</v>
      </c>
      <c r="K2214" s="33">
        <v>1187</v>
      </c>
      <c r="L2214" s="33">
        <f>F2214*G2214*(1+H2214*0.01)*J2214</f>
        <v>1187</v>
      </c>
    </row>
    <row r="2215" ht="14.25">
      <c r="D2215" s="31" t="s">
        <v>1058</v>
      </c>
    </row>
    <row r="2216" spans="4:12" ht="14.25">
      <c r="D2216" s="31" t="s">
        <v>1073</v>
      </c>
      <c r="F2216" s="30">
        <v>10</v>
      </c>
      <c r="K2216" s="33">
        <v>118.7</v>
      </c>
      <c r="L2216" s="33">
        <f>L2214*F2216*0.01</f>
        <v>118.7</v>
      </c>
    </row>
    <row r="2217" spans="4:12" ht="14.25">
      <c r="D2217" s="31" t="s">
        <v>1060</v>
      </c>
      <c r="K2217" s="33">
        <v>1187</v>
      </c>
      <c r="L2217" s="33">
        <f>L2214</f>
        <v>1187</v>
      </c>
    </row>
    <row r="2218" spans="4:12" ht="14.25">
      <c r="D2218" s="31" t="s">
        <v>1061</v>
      </c>
      <c r="K2218" s="33">
        <v>118.7</v>
      </c>
      <c r="L2218" s="33">
        <f>L2216</f>
        <v>118.7</v>
      </c>
    </row>
    <row r="2219" spans="4:12" ht="14.25">
      <c r="D2219" s="31" t="s">
        <v>1062</v>
      </c>
      <c r="F2219" s="30">
        <v>10</v>
      </c>
      <c r="K2219" s="33">
        <v>130.57</v>
      </c>
      <c r="L2219" s="33">
        <f>L2214*F2219*0.01+L2216*F2219*0.01</f>
        <v>130.57</v>
      </c>
    </row>
    <row r="2220" spans="4:12" ht="14.25">
      <c r="D2220" s="31" t="s">
        <v>1063</v>
      </c>
      <c r="K2220" s="33">
        <v>1436.27</v>
      </c>
      <c r="L2220" s="33">
        <f>L2214+L2218+L2219</f>
        <v>1436.27</v>
      </c>
    </row>
    <row r="2222" spans="1:6" ht="28.5">
      <c r="A2222" s="30" t="s">
        <v>29</v>
      </c>
      <c r="D2222" s="31" t="s">
        <v>820</v>
      </c>
      <c r="E2222" s="32" t="s">
        <v>722</v>
      </c>
      <c r="F2222" s="30">
        <v>28</v>
      </c>
    </row>
    <row r="2224" ht="14.25">
      <c r="D2224" s="31" t="s">
        <v>1070</v>
      </c>
    </row>
    <row r="2225" spans="6:11" ht="14.25">
      <c r="F2225" s="30" t="s">
        <v>1053</v>
      </c>
      <c r="G2225" s="30" t="s">
        <v>720</v>
      </c>
      <c r="H2225" s="30" t="s">
        <v>1046</v>
      </c>
      <c r="I2225" s="30" t="s">
        <v>1047</v>
      </c>
      <c r="J2225" s="30" t="s">
        <v>1048</v>
      </c>
      <c r="K2225" s="33" t="s">
        <v>1054</v>
      </c>
    </row>
    <row r="2226" spans="4:12" ht="14.25">
      <c r="D2226" s="31" t="s">
        <v>1309</v>
      </c>
      <c r="E2226" s="32" t="s">
        <v>722</v>
      </c>
      <c r="F2226" s="30">
        <v>1</v>
      </c>
      <c r="G2226" s="30">
        <v>1103</v>
      </c>
      <c r="H2226" s="30">
        <v>0</v>
      </c>
      <c r="I2226" s="30">
        <v>1103</v>
      </c>
      <c r="J2226" s="30">
        <v>1</v>
      </c>
      <c r="K2226" s="33">
        <v>1103</v>
      </c>
      <c r="L2226" s="33">
        <f>F2226*G2226*(1+H2226*0.01)*J2226</f>
        <v>1103</v>
      </c>
    </row>
    <row r="2227" ht="14.25">
      <c r="D2227" s="31" t="s">
        <v>1058</v>
      </c>
    </row>
    <row r="2228" spans="4:12" ht="14.25">
      <c r="D2228" s="31" t="s">
        <v>1073</v>
      </c>
      <c r="F2228" s="30">
        <v>10</v>
      </c>
      <c r="K2228" s="33">
        <v>110.3</v>
      </c>
      <c r="L2228" s="33">
        <f>L2226*F2228*0.01</f>
        <v>110.3</v>
      </c>
    </row>
    <row r="2229" spans="4:12" ht="14.25">
      <c r="D2229" s="31" t="s">
        <v>1060</v>
      </c>
      <c r="K2229" s="33">
        <v>1103</v>
      </c>
      <c r="L2229" s="33">
        <f>L2226</f>
        <v>1103</v>
      </c>
    </row>
    <row r="2230" spans="4:12" ht="14.25">
      <c r="D2230" s="31" t="s">
        <v>1061</v>
      </c>
      <c r="K2230" s="33">
        <v>110.3</v>
      </c>
      <c r="L2230" s="33">
        <f>L2228</f>
        <v>110.3</v>
      </c>
    </row>
    <row r="2231" spans="4:12" ht="14.25">
      <c r="D2231" s="31" t="s">
        <v>1062</v>
      </c>
      <c r="F2231" s="30">
        <v>10</v>
      </c>
      <c r="K2231" s="33">
        <v>121.33</v>
      </c>
      <c r="L2231" s="33">
        <f>L2226*F2231*0.01+L2228*F2231*0.01</f>
        <v>121.33</v>
      </c>
    </row>
    <row r="2232" spans="4:12" ht="14.25">
      <c r="D2232" s="31" t="s">
        <v>1063</v>
      </c>
      <c r="K2232" s="33">
        <v>1334.63</v>
      </c>
      <c r="L2232" s="33">
        <f>L2226+L2230+L2231</f>
        <v>1334.6299999999999</v>
      </c>
    </row>
    <row r="2234" spans="1:6" ht="28.5">
      <c r="A2234" s="30" t="s">
        <v>30</v>
      </c>
      <c r="D2234" s="31" t="s">
        <v>821</v>
      </c>
      <c r="E2234" s="32" t="s">
        <v>722</v>
      </c>
      <c r="F2234" s="30">
        <v>72</v>
      </c>
    </row>
    <row r="2236" ht="14.25">
      <c r="D2236" s="31" t="s">
        <v>1070</v>
      </c>
    </row>
    <row r="2237" spans="6:11" ht="14.25">
      <c r="F2237" s="30" t="s">
        <v>1053</v>
      </c>
      <c r="G2237" s="30" t="s">
        <v>720</v>
      </c>
      <c r="H2237" s="30" t="s">
        <v>1046</v>
      </c>
      <c r="I2237" s="30" t="s">
        <v>1047</v>
      </c>
      <c r="J2237" s="30" t="s">
        <v>1048</v>
      </c>
      <c r="K2237" s="33" t="s">
        <v>1054</v>
      </c>
    </row>
    <row r="2238" spans="3:12" ht="14.25">
      <c r="C2238" s="30" t="s">
        <v>520</v>
      </c>
      <c r="D2238" s="31" t="s">
        <v>1119</v>
      </c>
      <c r="E2238" s="32" t="s">
        <v>811</v>
      </c>
      <c r="F2238" s="30">
        <v>0.1</v>
      </c>
      <c r="G2238" s="30">
        <v>2</v>
      </c>
      <c r="H2238" s="30">
        <v>0</v>
      </c>
      <c r="I2238" s="30">
        <v>2</v>
      </c>
      <c r="J2238" s="30">
        <v>1</v>
      </c>
      <c r="K2238" s="33">
        <v>0.2</v>
      </c>
      <c r="L2238" s="33">
        <f aca="true" t="shared" si="10" ref="L2238:L2245">F2238*G2238*(1+H2238*0.01)*J2238</f>
        <v>0.2</v>
      </c>
    </row>
    <row r="2239" spans="3:12" ht="14.25">
      <c r="C2239" s="30" t="s">
        <v>517</v>
      </c>
      <c r="D2239" s="31" t="s">
        <v>1116</v>
      </c>
      <c r="E2239" s="32" t="s">
        <v>811</v>
      </c>
      <c r="F2239" s="30">
        <v>0.096</v>
      </c>
      <c r="G2239" s="30">
        <v>1.54</v>
      </c>
      <c r="H2239" s="30">
        <v>0</v>
      </c>
      <c r="I2239" s="30">
        <v>1.54</v>
      </c>
      <c r="J2239" s="30">
        <v>1</v>
      </c>
      <c r="K2239" s="33">
        <v>0.14784</v>
      </c>
      <c r="L2239" s="33">
        <f t="shared" si="10"/>
        <v>0.14784</v>
      </c>
    </row>
    <row r="2240" spans="3:12" ht="14.25">
      <c r="C2240" s="30" t="s">
        <v>519</v>
      </c>
      <c r="D2240" s="31" t="s">
        <v>1118</v>
      </c>
      <c r="E2240" s="32" t="s">
        <v>811</v>
      </c>
      <c r="F2240" s="30">
        <v>0.35</v>
      </c>
      <c r="G2240" s="30">
        <v>2.9</v>
      </c>
      <c r="H2240" s="30">
        <v>0</v>
      </c>
      <c r="I2240" s="30">
        <v>2.9</v>
      </c>
      <c r="J2240" s="30">
        <v>1</v>
      </c>
      <c r="K2240" s="33">
        <v>1.015</v>
      </c>
      <c r="L2240" s="33">
        <f t="shared" si="10"/>
        <v>1.015</v>
      </c>
    </row>
    <row r="2241" spans="4:12" ht="14.25">
      <c r="D2241" s="31" t="s">
        <v>1100</v>
      </c>
      <c r="E2241" s="32" t="s">
        <v>725</v>
      </c>
      <c r="F2241" s="30">
        <v>0.012</v>
      </c>
      <c r="G2241" s="30">
        <v>280</v>
      </c>
      <c r="H2241" s="30">
        <v>0</v>
      </c>
      <c r="I2241" s="30">
        <v>280</v>
      </c>
      <c r="J2241" s="30">
        <v>1</v>
      </c>
      <c r="K2241" s="33">
        <v>3.36</v>
      </c>
      <c r="L2241" s="33">
        <f t="shared" si="10"/>
        <v>3.36</v>
      </c>
    </row>
    <row r="2242" spans="3:12" ht="14.25">
      <c r="C2242" s="30" t="s">
        <v>510</v>
      </c>
      <c r="D2242" s="31" t="s">
        <v>1099</v>
      </c>
      <c r="E2242" s="32" t="s">
        <v>725</v>
      </c>
      <c r="F2242" s="30">
        <v>0.00384</v>
      </c>
      <c r="G2242" s="30">
        <v>300</v>
      </c>
      <c r="H2242" s="30">
        <v>0</v>
      </c>
      <c r="I2242" s="30">
        <v>300</v>
      </c>
      <c r="J2242" s="30">
        <v>1</v>
      </c>
      <c r="K2242" s="33">
        <v>1.152</v>
      </c>
      <c r="L2242" s="33">
        <f t="shared" si="10"/>
        <v>1.1520000000000001</v>
      </c>
    </row>
    <row r="2243" spans="3:12" ht="14.25">
      <c r="C2243" s="30" t="s">
        <v>598</v>
      </c>
      <c r="D2243" s="31" t="s">
        <v>1311</v>
      </c>
      <c r="E2243" s="32" t="s">
        <v>725</v>
      </c>
      <c r="F2243" s="30">
        <v>0.6</v>
      </c>
      <c r="G2243" s="30">
        <v>85</v>
      </c>
      <c r="H2243" s="30">
        <v>0</v>
      </c>
      <c r="I2243" s="30">
        <v>85</v>
      </c>
      <c r="J2243" s="30">
        <v>1</v>
      </c>
      <c r="K2243" s="33">
        <v>51</v>
      </c>
      <c r="L2243" s="33">
        <f t="shared" si="10"/>
        <v>51</v>
      </c>
    </row>
    <row r="2244" spans="3:12" ht="14.25">
      <c r="C2244" s="30">
        <v>316</v>
      </c>
      <c r="D2244" s="31" t="s">
        <v>1076</v>
      </c>
      <c r="E2244" s="32" t="s">
        <v>725</v>
      </c>
      <c r="F2244" s="30">
        <v>0.064</v>
      </c>
      <c r="G2244" s="30">
        <v>1.2</v>
      </c>
      <c r="H2244" s="30">
        <v>0</v>
      </c>
      <c r="I2244" s="30">
        <v>1.2</v>
      </c>
      <c r="J2244" s="30">
        <v>1</v>
      </c>
      <c r="K2244" s="33">
        <v>0.0768</v>
      </c>
      <c r="L2244" s="33">
        <f t="shared" si="10"/>
        <v>0.0768</v>
      </c>
    </row>
    <row r="2245" spans="4:12" ht="14.25">
      <c r="D2245" s="31" t="s">
        <v>1312</v>
      </c>
      <c r="E2245" s="32" t="s">
        <v>725</v>
      </c>
      <c r="F2245" s="30">
        <v>0.25</v>
      </c>
      <c r="G2245" s="30">
        <v>14.25</v>
      </c>
      <c r="H2245" s="30">
        <v>0</v>
      </c>
      <c r="I2245" s="30">
        <v>14.25</v>
      </c>
      <c r="J2245" s="30">
        <v>1</v>
      </c>
      <c r="K2245" s="33">
        <v>3.5625</v>
      </c>
      <c r="L2245" s="33">
        <f t="shared" si="10"/>
        <v>3.5625</v>
      </c>
    </row>
    <row r="2246" spans="11:12" ht="14.25">
      <c r="K2246" s="33">
        <v>60.51414</v>
      </c>
      <c r="L2246" s="33">
        <f>SUM(L2238:L2245)</f>
        <v>60.51414</v>
      </c>
    </row>
    <row r="2247" ht="14.25">
      <c r="D2247" s="31" t="s">
        <v>1052</v>
      </c>
    </row>
    <row r="2248" spans="4:12" ht="14.25">
      <c r="D2248" s="31" t="s">
        <v>1282</v>
      </c>
      <c r="E2248" s="32" t="s">
        <v>1056</v>
      </c>
      <c r="F2248" s="30">
        <v>0.032</v>
      </c>
      <c r="G2248" s="30">
        <v>150</v>
      </c>
      <c r="J2248" s="30">
        <v>1</v>
      </c>
      <c r="K2248" s="33">
        <v>4.8</v>
      </c>
      <c r="L2248" s="33">
        <f>F2248*G2248*J2248</f>
        <v>4.8</v>
      </c>
    </row>
    <row r="2249" ht="14.25">
      <c r="D2249" s="31" t="s">
        <v>1065</v>
      </c>
    </row>
    <row r="2250" spans="4:12" ht="14.25">
      <c r="D2250" s="31" t="s">
        <v>1072</v>
      </c>
      <c r="E2250" s="32" t="s">
        <v>1067</v>
      </c>
      <c r="F2250" s="30">
        <v>1.7568</v>
      </c>
      <c r="G2250" s="30">
        <v>3.5</v>
      </c>
      <c r="J2250" s="30">
        <v>1</v>
      </c>
      <c r="K2250" s="33">
        <v>6.1488</v>
      </c>
      <c r="L2250" s="33">
        <f>F2250*G2250*J2250</f>
        <v>6.1488</v>
      </c>
    </row>
    <row r="2251" spans="4:12" ht="14.25">
      <c r="D2251" s="31" t="s">
        <v>1127</v>
      </c>
      <c r="E2251" s="32" t="s">
        <v>1067</v>
      </c>
      <c r="F2251" s="30">
        <v>0.856</v>
      </c>
      <c r="G2251" s="30">
        <v>3.5</v>
      </c>
      <c r="J2251" s="30">
        <v>1</v>
      </c>
      <c r="K2251" s="33">
        <v>2.996</v>
      </c>
      <c r="L2251" s="33">
        <f>F2251*G2251*J2251</f>
        <v>2.996</v>
      </c>
    </row>
    <row r="2252" spans="4:12" ht="14.25">
      <c r="D2252" s="31" t="s">
        <v>1313</v>
      </c>
      <c r="E2252" s="32" t="s">
        <v>1067</v>
      </c>
      <c r="F2252" s="30">
        <v>0.958</v>
      </c>
      <c r="G2252" s="30">
        <v>3.5</v>
      </c>
      <c r="J2252" s="30">
        <v>1</v>
      </c>
      <c r="K2252" s="33">
        <v>3.353</v>
      </c>
      <c r="L2252" s="33">
        <f>F2252*G2252*J2252</f>
        <v>3.3529999999999998</v>
      </c>
    </row>
    <row r="2253" spans="4:12" ht="14.25">
      <c r="D2253" s="31" t="s">
        <v>1314</v>
      </c>
      <c r="E2253" s="32" t="s">
        <v>1067</v>
      </c>
      <c r="F2253" s="30">
        <v>0.756</v>
      </c>
      <c r="G2253" s="30">
        <v>3.5</v>
      </c>
      <c r="J2253" s="30">
        <v>1</v>
      </c>
      <c r="K2253" s="33">
        <v>2.646</v>
      </c>
      <c r="L2253" s="33">
        <f>F2253*G2253*J2253</f>
        <v>2.646</v>
      </c>
    </row>
    <row r="2254" spans="4:12" ht="14.25">
      <c r="D2254" s="31" t="s">
        <v>1124</v>
      </c>
      <c r="E2254" s="32" t="s">
        <v>1067</v>
      </c>
      <c r="F2254" s="30">
        <v>3.52</v>
      </c>
      <c r="G2254" s="30">
        <v>3.5</v>
      </c>
      <c r="J2254" s="30">
        <v>1</v>
      </c>
      <c r="K2254" s="33">
        <v>12.32</v>
      </c>
      <c r="L2254" s="33">
        <f>F2254*G2254*J2254</f>
        <v>12.32</v>
      </c>
    </row>
    <row r="2255" spans="11:12" ht="14.25">
      <c r="K2255" s="33">
        <v>27.4638</v>
      </c>
      <c r="L2255" s="33">
        <f>SUM(L2250:L2254)</f>
        <v>27.4638</v>
      </c>
    </row>
    <row r="2256" ht="14.25">
      <c r="D2256" s="31" t="s">
        <v>1058</v>
      </c>
    </row>
    <row r="2257" spans="4:12" ht="14.25">
      <c r="D2257" s="31" t="s">
        <v>1073</v>
      </c>
      <c r="F2257" s="30">
        <v>10</v>
      </c>
      <c r="K2257" s="33">
        <v>6.05141</v>
      </c>
      <c r="L2257" s="33">
        <f>L2246*F2257*0.01</f>
        <v>6.051414</v>
      </c>
    </row>
    <row r="2258" spans="4:12" ht="14.25">
      <c r="D2258" s="31" t="s">
        <v>1059</v>
      </c>
      <c r="F2258" s="30">
        <v>30</v>
      </c>
      <c r="K2258" s="33">
        <v>1.44</v>
      </c>
      <c r="L2258" s="33">
        <f>L2248*F2258*0.01</f>
        <v>1.44</v>
      </c>
    </row>
    <row r="2259" spans="4:12" ht="14.25">
      <c r="D2259" s="31" t="s">
        <v>1068</v>
      </c>
      <c r="F2259" s="30">
        <v>95</v>
      </c>
      <c r="K2259" s="33">
        <v>26.09061</v>
      </c>
      <c r="L2259" s="33">
        <f>L2255*F2259*0.01</f>
        <v>26.090609999999998</v>
      </c>
    </row>
    <row r="2260" spans="4:12" ht="14.25">
      <c r="D2260" s="31" t="s">
        <v>1060</v>
      </c>
      <c r="K2260" s="33">
        <v>92.77794</v>
      </c>
      <c r="L2260" s="33">
        <f>L2246+L2248+L2255</f>
        <v>92.77794</v>
      </c>
    </row>
    <row r="2261" spans="4:12" ht="14.25">
      <c r="D2261" s="31" t="s">
        <v>1061</v>
      </c>
      <c r="K2261" s="33">
        <v>33.58202</v>
      </c>
      <c r="L2261" s="33">
        <f>L2257+L2258+L2259</f>
        <v>33.582024</v>
      </c>
    </row>
    <row r="2262" spans="4:12" ht="14.25">
      <c r="D2262" s="31" t="s">
        <v>1062</v>
      </c>
      <c r="F2262" s="30">
        <v>10</v>
      </c>
      <c r="K2262" s="33">
        <v>12.636</v>
      </c>
      <c r="L2262" s="33">
        <f>L2246*F2262*0.01+L2257*F2262*0.01+L2248*F2262*0.01+L2258*F2262*0.01+L2255*F2262*0.01+L2259*F2262*0.01</f>
        <v>12.635996400000002</v>
      </c>
    </row>
    <row r="2263" spans="4:12" ht="14.25">
      <c r="D2263" s="31" t="s">
        <v>1063</v>
      </c>
      <c r="K2263" s="33">
        <v>138.99596</v>
      </c>
      <c r="L2263" s="33">
        <f>L2246+L2248+L2255+L2261+L2262</f>
        <v>138.9959604</v>
      </c>
    </row>
    <row r="2265" spans="1:6" ht="28.5">
      <c r="A2265" s="30" t="s">
        <v>32</v>
      </c>
      <c r="D2265" s="31" t="s">
        <v>822</v>
      </c>
      <c r="E2265" s="32" t="s">
        <v>722</v>
      </c>
      <c r="F2265" s="30">
        <v>60</v>
      </c>
    </row>
    <row r="2267" ht="14.25">
      <c r="D2267" s="31" t="s">
        <v>1070</v>
      </c>
    </row>
    <row r="2268" spans="6:11" ht="14.25">
      <c r="F2268" s="30" t="s">
        <v>1053</v>
      </c>
      <c r="G2268" s="30" t="s">
        <v>720</v>
      </c>
      <c r="H2268" s="30" t="s">
        <v>1046</v>
      </c>
      <c r="I2268" s="30" t="s">
        <v>1047</v>
      </c>
      <c r="J2268" s="30" t="s">
        <v>1048</v>
      </c>
      <c r="K2268" s="33" t="s">
        <v>1054</v>
      </c>
    </row>
    <row r="2269" spans="3:12" ht="14.25">
      <c r="C2269" s="30">
        <v>316</v>
      </c>
      <c r="D2269" s="31" t="s">
        <v>1076</v>
      </c>
      <c r="E2269" s="32" t="s">
        <v>725</v>
      </c>
      <c r="F2269" s="30">
        <v>0.018</v>
      </c>
      <c r="G2269" s="30">
        <v>1.2</v>
      </c>
      <c r="H2269" s="30">
        <v>0</v>
      </c>
      <c r="I2269" s="30">
        <v>1.2</v>
      </c>
      <c r="J2269" s="30">
        <v>1</v>
      </c>
      <c r="K2269" s="33">
        <v>0.0216</v>
      </c>
      <c r="L2269" s="33">
        <f aca="true" t="shared" si="11" ref="L2269:L2276">F2269*G2269*(1+H2269*0.01)*J2269</f>
        <v>0.021599999999999998</v>
      </c>
    </row>
    <row r="2270" spans="3:12" ht="14.25">
      <c r="C2270" s="30" t="s">
        <v>598</v>
      </c>
      <c r="D2270" s="31" t="s">
        <v>1311</v>
      </c>
      <c r="E2270" s="32" t="s">
        <v>725</v>
      </c>
      <c r="F2270" s="30">
        <v>0.256</v>
      </c>
      <c r="G2270" s="30">
        <v>85</v>
      </c>
      <c r="H2270" s="30">
        <v>0</v>
      </c>
      <c r="I2270" s="30">
        <v>85</v>
      </c>
      <c r="J2270" s="30">
        <v>1</v>
      </c>
      <c r="K2270" s="33">
        <v>21.76</v>
      </c>
      <c r="L2270" s="33">
        <f t="shared" si="11"/>
        <v>21.76</v>
      </c>
    </row>
    <row r="2271" spans="3:12" ht="14.25">
      <c r="C2271" s="30" t="s">
        <v>520</v>
      </c>
      <c r="D2271" s="31" t="s">
        <v>1119</v>
      </c>
      <c r="E2271" s="32" t="s">
        <v>811</v>
      </c>
      <c r="F2271" s="30">
        <v>0.18</v>
      </c>
      <c r="G2271" s="30">
        <v>2</v>
      </c>
      <c r="H2271" s="30">
        <v>0</v>
      </c>
      <c r="I2271" s="30">
        <v>2</v>
      </c>
      <c r="J2271" s="30">
        <v>1</v>
      </c>
      <c r="K2271" s="33">
        <v>0.36</v>
      </c>
      <c r="L2271" s="33">
        <f t="shared" si="11"/>
        <v>0.36</v>
      </c>
    </row>
    <row r="2272" spans="3:12" ht="14.25">
      <c r="C2272" s="30" t="s">
        <v>517</v>
      </c>
      <c r="D2272" s="31" t="s">
        <v>1116</v>
      </c>
      <c r="E2272" s="32" t="s">
        <v>811</v>
      </c>
      <c r="F2272" s="30">
        <v>0.064</v>
      </c>
      <c r="G2272" s="30">
        <v>1.54</v>
      </c>
      <c r="H2272" s="30">
        <v>0</v>
      </c>
      <c r="I2272" s="30">
        <v>1.54</v>
      </c>
      <c r="J2272" s="30">
        <v>1</v>
      </c>
      <c r="K2272" s="33">
        <v>0.09856</v>
      </c>
      <c r="L2272" s="33">
        <f t="shared" si="11"/>
        <v>0.09856000000000001</v>
      </c>
    </row>
    <row r="2273" spans="3:12" ht="14.25">
      <c r="C2273" s="30" t="s">
        <v>519</v>
      </c>
      <c r="D2273" s="31" t="s">
        <v>1118</v>
      </c>
      <c r="E2273" s="32" t="s">
        <v>811</v>
      </c>
      <c r="F2273" s="30">
        <v>0.2304</v>
      </c>
      <c r="G2273" s="30">
        <v>2.9</v>
      </c>
      <c r="H2273" s="30">
        <v>0</v>
      </c>
      <c r="I2273" s="30">
        <v>2.9</v>
      </c>
      <c r="J2273" s="30">
        <v>1</v>
      </c>
      <c r="K2273" s="33">
        <v>0.66816</v>
      </c>
      <c r="L2273" s="33">
        <f t="shared" si="11"/>
        <v>0.66816</v>
      </c>
    </row>
    <row r="2274" spans="4:12" ht="14.25">
      <c r="D2274" s="31" t="s">
        <v>1100</v>
      </c>
      <c r="E2274" s="32" t="s">
        <v>725</v>
      </c>
      <c r="F2274" s="30">
        <v>0.00774</v>
      </c>
      <c r="G2274" s="30">
        <v>280</v>
      </c>
      <c r="H2274" s="30">
        <v>0</v>
      </c>
      <c r="I2274" s="30">
        <v>280</v>
      </c>
      <c r="J2274" s="30">
        <v>1</v>
      </c>
      <c r="K2274" s="33">
        <v>2.1672</v>
      </c>
      <c r="L2274" s="33">
        <f t="shared" si="11"/>
        <v>2.1672000000000002</v>
      </c>
    </row>
    <row r="2275" spans="3:12" ht="14.25">
      <c r="C2275" s="30" t="s">
        <v>510</v>
      </c>
      <c r="D2275" s="31" t="s">
        <v>1099</v>
      </c>
      <c r="E2275" s="32" t="s">
        <v>725</v>
      </c>
      <c r="F2275" s="30">
        <v>0.00216</v>
      </c>
      <c r="G2275" s="30">
        <v>300</v>
      </c>
      <c r="H2275" s="30">
        <v>0</v>
      </c>
      <c r="I2275" s="30">
        <v>300</v>
      </c>
      <c r="J2275" s="30">
        <v>1</v>
      </c>
      <c r="K2275" s="33">
        <v>0.648</v>
      </c>
      <c r="L2275" s="33">
        <f t="shared" si="11"/>
        <v>0.648</v>
      </c>
    </row>
    <row r="2276" spans="4:12" ht="14.25">
      <c r="D2276" s="31" t="s">
        <v>1312</v>
      </c>
      <c r="E2276" s="32" t="s">
        <v>725</v>
      </c>
      <c r="F2276" s="30">
        <v>0.56</v>
      </c>
      <c r="G2276" s="30">
        <v>14.25</v>
      </c>
      <c r="H2276" s="30">
        <v>0</v>
      </c>
      <c r="I2276" s="30">
        <v>14.25</v>
      </c>
      <c r="J2276" s="30">
        <v>1</v>
      </c>
      <c r="K2276" s="33">
        <v>7.98</v>
      </c>
      <c r="L2276" s="33">
        <f t="shared" si="11"/>
        <v>7.98</v>
      </c>
    </row>
    <row r="2277" spans="11:12" ht="14.25">
      <c r="K2277" s="33">
        <v>33.70352</v>
      </c>
      <c r="L2277" s="33">
        <f>SUM(L2269:L2276)</f>
        <v>33.70352</v>
      </c>
    </row>
    <row r="2278" ht="14.25">
      <c r="D2278" s="31" t="s">
        <v>1052</v>
      </c>
    </row>
    <row r="2279" spans="4:12" ht="14.25">
      <c r="D2279" s="31" t="s">
        <v>1282</v>
      </c>
      <c r="E2279" s="32" t="s">
        <v>1056</v>
      </c>
      <c r="F2279" s="30">
        <v>0.0178</v>
      </c>
      <c r="G2279" s="30">
        <v>150</v>
      </c>
      <c r="J2279" s="30">
        <v>1</v>
      </c>
      <c r="K2279" s="33">
        <v>2.67</v>
      </c>
      <c r="L2279" s="33">
        <f>F2279*G2279*J2279</f>
        <v>2.67</v>
      </c>
    </row>
    <row r="2280" ht="14.25">
      <c r="D2280" s="31" t="s">
        <v>1065</v>
      </c>
    </row>
    <row r="2281" spans="4:12" ht="14.25">
      <c r="D2281" s="31" t="s">
        <v>1124</v>
      </c>
      <c r="E2281" s="32" t="s">
        <v>1067</v>
      </c>
      <c r="F2281" s="30">
        <v>1.10325</v>
      </c>
      <c r="G2281" s="30">
        <v>3.5</v>
      </c>
      <c r="J2281" s="30">
        <v>1</v>
      </c>
      <c r="K2281" s="33">
        <v>3.86137</v>
      </c>
      <c r="L2281" s="33">
        <f aca="true" t="shared" si="12" ref="L2281:L2287">F2281*G2281*J2281</f>
        <v>3.8613750000000002</v>
      </c>
    </row>
    <row r="2282" spans="4:12" ht="14.25">
      <c r="D2282" s="31" t="s">
        <v>1314</v>
      </c>
      <c r="E2282" s="32" t="s">
        <v>1067</v>
      </c>
      <c r="F2282" s="30">
        <v>0.32454</v>
      </c>
      <c r="G2282" s="30">
        <v>3.5</v>
      </c>
      <c r="J2282" s="30">
        <v>1</v>
      </c>
      <c r="K2282" s="33">
        <v>1.13589</v>
      </c>
      <c r="L2282" s="33">
        <f t="shared" si="12"/>
        <v>1.13589</v>
      </c>
    </row>
    <row r="2283" spans="4:12" ht="14.25">
      <c r="D2283" s="31" t="s">
        <v>1072</v>
      </c>
      <c r="E2283" s="32" t="s">
        <v>1067</v>
      </c>
      <c r="F2283" s="30">
        <v>0.405</v>
      </c>
      <c r="G2283" s="30">
        <v>3.5</v>
      </c>
      <c r="J2283" s="30">
        <v>1</v>
      </c>
      <c r="K2283" s="33">
        <v>1.4175</v>
      </c>
      <c r="L2283" s="33">
        <f t="shared" si="12"/>
        <v>1.4175</v>
      </c>
    </row>
    <row r="2284" spans="4:12" ht="14.25">
      <c r="D2284" s="31" t="s">
        <v>1316</v>
      </c>
      <c r="E2284" s="32" t="s">
        <v>1067</v>
      </c>
      <c r="F2284" s="30">
        <v>0.5309</v>
      </c>
      <c r="G2284" s="30">
        <v>3.5</v>
      </c>
      <c r="J2284" s="30">
        <v>1</v>
      </c>
      <c r="K2284" s="33">
        <v>1.85815</v>
      </c>
      <c r="L2284" s="33">
        <f t="shared" si="12"/>
        <v>1.8581500000000002</v>
      </c>
    </row>
    <row r="2285" spans="4:12" ht="14.25">
      <c r="D2285" s="31" t="s">
        <v>1072</v>
      </c>
      <c r="E2285" s="32" t="s">
        <v>1067</v>
      </c>
      <c r="F2285" s="30">
        <v>0.9882</v>
      </c>
      <c r="G2285" s="30">
        <v>3.5</v>
      </c>
      <c r="J2285" s="30">
        <v>1</v>
      </c>
      <c r="K2285" s="33">
        <v>3.4587</v>
      </c>
      <c r="L2285" s="33">
        <f t="shared" si="12"/>
        <v>3.4587</v>
      </c>
    </row>
    <row r="2286" spans="4:12" ht="14.25">
      <c r="D2286" s="31" t="s">
        <v>1127</v>
      </c>
      <c r="E2286" s="32" t="s">
        <v>1067</v>
      </c>
      <c r="F2286" s="30">
        <v>1.233</v>
      </c>
      <c r="G2286" s="30">
        <v>3.5</v>
      </c>
      <c r="J2286" s="30">
        <v>1</v>
      </c>
      <c r="K2286" s="33">
        <v>4.3155</v>
      </c>
      <c r="L2286" s="33">
        <f t="shared" si="12"/>
        <v>4.3155</v>
      </c>
    </row>
    <row r="2287" spans="4:12" ht="14.25">
      <c r="D2287" s="31" t="s">
        <v>1313</v>
      </c>
      <c r="E2287" s="32" t="s">
        <v>1067</v>
      </c>
      <c r="F2287" s="30">
        <v>1.26</v>
      </c>
      <c r="G2287" s="30">
        <v>3.5</v>
      </c>
      <c r="J2287" s="30">
        <v>1</v>
      </c>
      <c r="K2287" s="33">
        <v>4.41</v>
      </c>
      <c r="L2287" s="33">
        <f t="shared" si="12"/>
        <v>4.41</v>
      </c>
    </row>
    <row r="2288" spans="11:12" ht="14.25">
      <c r="K2288" s="33">
        <v>20.45711</v>
      </c>
      <c r="L2288" s="33">
        <f>SUM(L2281:L2287)</f>
        <v>20.457115</v>
      </c>
    </row>
    <row r="2289" ht="14.25">
      <c r="D2289" s="31" t="s">
        <v>1058</v>
      </c>
    </row>
    <row r="2290" spans="4:12" ht="14.25">
      <c r="D2290" s="31" t="s">
        <v>1073</v>
      </c>
      <c r="F2290" s="30">
        <v>10</v>
      </c>
      <c r="K2290" s="33">
        <v>3.37035</v>
      </c>
      <c r="L2290" s="33">
        <f>L2277*F2290*0.01</f>
        <v>3.370352</v>
      </c>
    </row>
    <row r="2291" spans="4:12" ht="14.25">
      <c r="D2291" s="31" t="s">
        <v>1059</v>
      </c>
      <c r="F2291" s="30">
        <v>30</v>
      </c>
      <c r="K2291" s="33">
        <v>0.801</v>
      </c>
      <c r="L2291" s="33">
        <f>L2279*F2291*0.01</f>
        <v>0.8009999999999999</v>
      </c>
    </row>
    <row r="2292" spans="4:12" ht="14.25">
      <c r="D2292" s="31" t="s">
        <v>1068</v>
      </c>
      <c r="F2292" s="30">
        <v>95</v>
      </c>
      <c r="K2292" s="33">
        <v>19.43426</v>
      </c>
      <c r="L2292" s="33">
        <f>L2288*F2292*0.01</f>
        <v>19.434259250000004</v>
      </c>
    </row>
    <row r="2293" spans="4:12" ht="14.25">
      <c r="D2293" s="31" t="s">
        <v>1060</v>
      </c>
      <c r="K2293" s="33">
        <v>56.83063</v>
      </c>
      <c r="L2293" s="33">
        <f>L2277+L2279+L2288</f>
        <v>56.830635</v>
      </c>
    </row>
    <row r="2294" spans="4:12" ht="14.25">
      <c r="D2294" s="31" t="s">
        <v>1061</v>
      </c>
      <c r="K2294" s="33">
        <v>23.60561</v>
      </c>
      <c r="L2294" s="33">
        <f>L2290+L2291+L2292</f>
        <v>23.605611250000003</v>
      </c>
    </row>
    <row r="2295" spans="4:12" ht="14.25">
      <c r="D2295" s="31" t="s">
        <v>1062</v>
      </c>
      <c r="F2295" s="30">
        <v>10</v>
      </c>
      <c r="K2295" s="33">
        <v>8.04362</v>
      </c>
      <c r="L2295" s="33">
        <f>L2277*F2295*0.01+L2290*F2295*0.01+L2279*F2295*0.01+L2291*F2295*0.01+L2288*F2295*0.01+L2292*F2295*0.01</f>
        <v>8.043624625</v>
      </c>
    </row>
    <row r="2296" spans="4:12" ht="14.25">
      <c r="D2296" s="31" t="s">
        <v>1063</v>
      </c>
      <c r="K2296" s="33">
        <v>88.47987</v>
      </c>
      <c r="L2296" s="33">
        <f>L2277+L2279+L2288+L2294+L2295</f>
        <v>88.47987087500002</v>
      </c>
    </row>
    <row r="2298" spans="1:6" ht="42.75">
      <c r="A2298" s="30" t="s">
        <v>33</v>
      </c>
      <c r="D2298" s="31" t="s">
        <v>1027</v>
      </c>
      <c r="E2298" s="32" t="s">
        <v>722</v>
      </c>
      <c r="F2298" s="30">
        <v>65</v>
      </c>
    </row>
    <row r="2300" ht="14.25">
      <c r="D2300" s="31" t="s">
        <v>1070</v>
      </c>
    </row>
    <row r="2301" spans="6:11" ht="14.25">
      <c r="F2301" s="30" t="s">
        <v>1053</v>
      </c>
      <c r="G2301" s="30" t="s">
        <v>720</v>
      </c>
      <c r="H2301" s="30" t="s">
        <v>1046</v>
      </c>
      <c r="I2301" s="30" t="s">
        <v>1047</v>
      </c>
      <c r="J2301" s="30" t="s">
        <v>1048</v>
      </c>
      <c r="K2301" s="33" t="s">
        <v>1054</v>
      </c>
    </row>
    <row r="2302" spans="4:12" ht="14.25">
      <c r="D2302" s="31" t="s">
        <v>1318</v>
      </c>
      <c r="E2302" s="32" t="s">
        <v>722</v>
      </c>
      <c r="F2302" s="30">
        <v>1</v>
      </c>
      <c r="G2302" s="30">
        <v>63.85</v>
      </c>
      <c r="H2302" s="30">
        <v>0</v>
      </c>
      <c r="I2302" s="30">
        <v>63.85</v>
      </c>
      <c r="J2302" s="30">
        <v>1</v>
      </c>
      <c r="K2302" s="33">
        <v>63.85</v>
      </c>
      <c r="L2302" s="33">
        <f>F2302*G2302*(1+H2302*0.01)*J2302</f>
        <v>63.85</v>
      </c>
    </row>
    <row r="2303" ht="14.25">
      <c r="D2303" s="31" t="s">
        <v>1058</v>
      </c>
    </row>
    <row r="2304" spans="4:12" ht="14.25">
      <c r="D2304" s="31" t="s">
        <v>1073</v>
      </c>
      <c r="F2304" s="30">
        <v>10</v>
      </c>
      <c r="K2304" s="33">
        <v>6.385</v>
      </c>
      <c r="L2304" s="33">
        <f>L2302*F2304*0.01</f>
        <v>6.385</v>
      </c>
    </row>
    <row r="2305" spans="4:12" ht="14.25">
      <c r="D2305" s="31" t="s">
        <v>1060</v>
      </c>
      <c r="K2305" s="33">
        <v>63.85</v>
      </c>
      <c r="L2305" s="33">
        <f>L2302</f>
        <v>63.85</v>
      </c>
    </row>
    <row r="2306" spans="4:12" ht="14.25">
      <c r="D2306" s="31" t="s">
        <v>1061</v>
      </c>
      <c r="K2306" s="33">
        <v>6.385</v>
      </c>
      <c r="L2306" s="33">
        <f>L2304</f>
        <v>6.385</v>
      </c>
    </row>
    <row r="2307" spans="4:12" ht="14.25">
      <c r="D2307" s="31" t="s">
        <v>1062</v>
      </c>
      <c r="F2307" s="30">
        <v>10</v>
      </c>
      <c r="K2307" s="33">
        <v>7.0235</v>
      </c>
      <c r="L2307" s="33">
        <f>L2302*F2307*0.01+L2304*F2307*0.01</f>
        <v>7.023499999999999</v>
      </c>
    </row>
    <row r="2308" spans="4:12" ht="14.25">
      <c r="D2308" s="31" t="s">
        <v>1063</v>
      </c>
      <c r="K2308" s="33">
        <v>77.2585</v>
      </c>
      <c r="L2308" s="33">
        <f>L2302+L2306+L2307</f>
        <v>77.2585</v>
      </c>
    </row>
    <row r="2310" spans="1:6" ht="28.5">
      <c r="A2310" s="30" t="s">
        <v>34</v>
      </c>
      <c r="D2310" s="31" t="s">
        <v>823</v>
      </c>
      <c r="E2310" s="32" t="s">
        <v>722</v>
      </c>
      <c r="F2310" s="30">
        <v>197</v>
      </c>
    </row>
    <row r="2312" ht="14.25">
      <c r="D2312" s="31" t="s">
        <v>1070</v>
      </c>
    </row>
    <row r="2313" spans="6:11" ht="14.25">
      <c r="F2313" s="30" t="s">
        <v>1053</v>
      </c>
      <c r="G2313" s="30" t="s">
        <v>720</v>
      </c>
      <c r="H2313" s="30" t="s">
        <v>1046</v>
      </c>
      <c r="I2313" s="30" t="s">
        <v>1047</v>
      </c>
      <c r="J2313" s="30" t="s">
        <v>1048</v>
      </c>
      <c r="K2313" s="33" t="s">
        <v>1054</v>
      </c>
    </row>
    <row r="2314" spans="3:12" ht="14.25">
      <c r="C2314" s="30" t="s">
        <v>599</v>
      </c>
      <c r="D2314" s="31" t="s">
        <v>1320</v>
      </c>
      <c r="E2314" s="32" t="s">
        <v>811</v>
      </c>
      <c r="F2314" s="30">
        <v>0.85</v>
      </c>
      <c r="G2314" s="30">
        <v>4</v>
      </c>
      <c r="H2314" s="30">
        <v>0</v>
      </c>
      <c r="I2314" s="30">
        <v>4</v>
      </c>
      <c r="J2314" s="30">
        <v>1</v>
      </c>
      <c r="K2314" s="33">
        <v>3.4</v>
      </c>
      <c r="L2314" s="33">
        <f>F2314*G2314*(1+H2314*0.01)*J2314</f>
        <v>3.4</v>
      </c>
    </row>
    <row r="2315" spans="3:12" ht="14.25">
      <c r="C2315" s="30" t="s">
        <v>600</v>
      </c>
      <c r="D2315" s="31" t="s">
        <v>0</v>
      </c>
      <c r="E2315" s="32" t="s">
        <v>811</v>
      </c>
      <c r="F2315" s="30">
        <v>0.03</v>
      </c>
      <c r="G2315" s="30">
        <v>1.98</v>
      </c>
      <c r="H2315" s="30">
        <v>0</v>
      </c>
      <c r="I2315" s="30">
        <v>1.98</v>
      </c>
      <c r="J2315" s="30">
        <v>1</v>
      </c>
      <c r="K2315" s="33">
        <v>0.0594</v>
      </c>
      <c r="L2315" s="33">
        <f>F2315*G2315*(1+H2315*0.01)*J2315</f>
        <v>0.059399999999999994</v>
      </c>
    </row>
    <row r="2316" spans="3:12" ht="14.25">
      <c r="C2316" s="30" t="s">
        <v>498</v>
      </c>
      <c r="D2316" s="31" t="s">
        <v>1071</v>
      </c>
      <c r="E2316" s="32" t="s">
        <v>725</v>
      </c>
      <c r="F2316" s="30">
        <v>0.5</v>
      </c>
      <c r="G2316" s="30">
        <v>14.2</v>
      </c>
      <c r="H2316" s="30">
        <v>0</v>
      </c>
      <c r="I2316" s="30">
        <v>14.2</v>
      </c>
      <c r="J2316" s="30">
        <v>1</v>
      </c>
      <c r="K2316" s="33">
        <v>7.1</v>
      </c>
      <c r="L2316" s="33">
        <f>F2316*G2316*(1+H2316*0.01)*J2316</f>
        <v>7.1</v>
      </c>
    </row>
    <row r="2317" spans="11:12" ht="14.25">
      <c r="K2317" s="33">
        <v>10.5594</v>
      </c>
      <c r="L2317" s="33">
        <f>SUM(L2314:L2316)</f>
        <v>10.5594</v>
      </c>
    </row>
    <row r="2318" ht="14.25">
      <c r="D2318" s="31" t="s">
        <v>1052</v>
      </c>
    </row>
    <row r="2319" spans="4:12" ht="14.25">
      <c r="D2319" s="31" t="s">
        <v>1</v>
      </c>
      <c r="E2319" s="32" t="s">
        <v>1056</v>
      </c>
      <c r="F2319" s="30">
        <v>0.106</v>
      </c>
      <c r="G2319" s="30">
        <v>390</v>
      </c>
      <c r="J2319" s="30">
        <v>1</v>
      </c>
      <c r="K2319" s="33">
        <v>41.34</v>
      </c>
      <c r="L2319" s="33">
        <f>F2319*G2319*J2319</f>
        <v>41.339999999999996</v>
      </c>
    </row>
    <row r="2320" ht="14.25">
      <c r="D2320" s="31" t="s">
        <v>1065</v>
      </c>
    </row>
    <row r="2321" spans="4:12" ht="14.25">
      <c r="D2321" s="31" t="s">
        <v>1072</v>
      </c>
      <c r="E2321" s="32" t="s">
        <v>1067</v>
      </c>
      <c r="F2321" s="30">
        <v>3.21</v>
      </c>
      <c r="G2321" s="30">
        <v>3.5</v>
      </c>
      <c r="J2321" s="30">
        <v>1</v>
      </c>
      <c r="K2321" s="33">
        <v>11.235</v>
      </c>
      <c r="L2321" s="33">
        <f>F2321*G2321*J2321</f>
        <v>11.235</v>
      </c>
    </row>
    <row r="2322" spans="4:12" ht="14.25">
      <c r="D2322" s="31" t="s">
        <v>1097</v>
      </c>
      <c r="E2322" s="32" t="s">
        <v>1067</v>
      </c>
      <c r="F2322" s="30">
        <v>3.21</v>
      </c>
      <c r="G2322" s="30">
        <v>3.5</v>
      </c>
      <c r="J2322" s="30">
        <v>1</v>
      </c>
      <c r="K2322" s="33">
        <v>11.235</v>
      </c>
      <c r="L2322" s="33">
        <f>F2322*G2322*J2322</f>
        <v>11.235</v>
      </c>
    </row>
    <row r="2323" spans="11:12" ht="14.25">
      <c r="K2323" s="33">
        <v>22.47</v>
      </c>
      <c r="L2323" s="33">
        <f>SUM(L2321:L2322)</f>
        <v>22.47</v>
      </c>
    </row>
    <row r="2324" ht="14.25">
      <c r="D2324" s="31" t="s">
        <v>1058</v>
      </c>
    </row>
    <row r="2325" spans="4:12" ht="14.25">
      <c r="D2325" s="31" t="s">
        <v>1073</v>
      </c>
      <c r="F2325" s="30">
        <v>10</v>
      </c>
      <c r="K2325" s="33">
        <v>1.05594</v>
      </c>
      <c r="L2325" s="33">
        <f>L2317*F2325*0.01</f>
        <v>1.0559399999999999</v>
      </c>
    </row>
    <row r="2326" spans="4:12" ht="14.25">
      <c r="D2326" s="31" t="s">
        <v>1059</v>
      </c>
      <c r="F2326" s="30">
        <v>30</v>
      </c>
      <c r="K2326" s="33">
        <v>12.402</v>
      </c>
      <c r="L2326" s="33">
        <f>L2319*F2326*0.01</f>
        <v>12.402</v>
      </c>
    </row>
    <row r="2327" spans="4:12" ht="14.25">
      <c r="D2327" s="31" t="s">
        <v>1068</v>
      </c>
      <c r="F2327" s="30">
        <v>95</v>
      </c>
      <c r="K2327" s="33">
        <v>21.3465</v>
      </c>
      <c r="L2327" s="33">
        <f>L2323*F2327*0.01</f>
        <v>21.346500000000002</v>
      </c>
    </row>
    <row r="2328" spans="4:12" ht="14.25">
      <c r="D2328" s="31" t="s">
        <v>1060</v>
      </c>
      <c r="K2328" s="33">
        <v>74.3694</v>
      </c>
      <c r="L2328" s="33">
        <f>L2317+L2319+L2323</f>
        <v>74.3694</v>
      </c>
    </row>
    <row r="2329" spans="4:12" ht="14.25">
      <c r="D2329" s="31" t="s">
        <v>1061</v>
      </c>
      <c r="K2329" s="33">
        <v>34.80444</v>
      </c>
      <c r="L2329" s="33">
        <f>L2325+L2326+L2327</f>
        <v>34.80444</v>
      </c>
    </row>
    <row r="2330" spans="4:12" ht="14.25">
      <c r="D2330" s="31" t="s">
        <v>1062</v>
      </c>
      <c r="F2330" s="30">
        <v>10</v>
      </c>
      <c r="K2330" s="33">
        <v>10.91738</v>
      </c>
      <c r="L2330" s="33">
        <f>L2317*F2330*0.01+L2325*F2330*0.01+L2319*F2330*0.01+L2326*F2330*0.01+L2323*F2330*0.01+L2327*F2330*0.01</f>
        <v>10.917383999999998</v>
      </c>
    </row>
    <row r="2331" spans="4:12" ht="14.25">
      <c r="D2331" s="31" t="s">
        <v>1063</v>
      </c>
      <c r="K2331" s="33">
        <v>120.09122</v>
      </c>
      <c r="L2331" s="33">
        <f>L2317+L2319+L2323+L2329+L2330</f>
        <v>120.091224</v>
      </c>
    </row>
    <row r="2333" spans="1:6" ht="42.75">
      <c r="A2333" s="30" t="s">
        <v>35</v>
      </c>
      <c r="D2333" s="31" t="s">
        <v>824</v>
      </c>
      <c r="E2333" s="32" t="s">
        <v>722</v>
      </c>
      <c r="F2333" s="30">
        <v>42</v>
      </c>
    </row>
    <row r="2335" ht="14.25">
      <c r="D2335" s="31" t="s">
        <v>1070</v>
      </c>
    </row>
    <row r="2336" spans="6:11" ht="14.25">
      <c r="F2336" s="30" t="s">
        <v>1053</v>
      </c>
      <c r="G2336" s="30" t="s">
        <v>720</v>
      </c>
      <c r="H2336" s="30" t="s">
        <v>1046</v>
      </c>
      <c r="I2336" s="30" t="s">
        <v>1047</v>
      </c>
      <c r="J2336" s="30" t="s">
        <v>1048</v>
      </c>
      <c r="K2336" s="33" t="s">
        <v>1054</v>
      </c>
    </row>
    <row r="2337" spans="4:12" ht="28.5">
      <c r="D2337" s="31" t="s">
        <v>3</v>
      </c>
      <c r="E2337" s="32" t="s">
        <v>722</v>
      </c>
      <c r="F2337" s="30">
        <v>1</v>
      </c>
      <c r="G2337" s="30">
        <v>21</v>
      </c>
      <c r="H2337" s="30">
        <v>0</v>
      </c>
      <c r="I2337" s="30">
        <v>21</v>
      </c>
      <c r="J2337" s="30">
        <v>1</v>
      </c>
      <c r="K2337" s="33">
        <v>21</v>
      </c>
      <c r="L2337" s="33">
        <f>F2337*G2337*(1+H2337*0.01)*J2337</f>
        <v>21</v>
      </c>
    </row>
    <row r="2338" ht="14.25">
      <c r="D2338" s="31" t="s">
        <v>1058</v>
      </c>
    </row>
    <row r="2339" spans="4:12" ht="14.25">
      <c r="D2339" s="31" t="s">
        <v>1073</v>
      </c>
      <c r="F2339" s="30">
        <v>10</v>
      </c>
      <c r="K2339" s="33">
        <v>2.1</v>
      </c>
      <c r="L2339" s="33">
        <f>L2337*F2339*0.01</f>
        <v>2.1</v>
      </c>
    </row>
    <row r="2340" spans="4:12" ht="14.25">
      <c r="D2340" s="31" t="s">
        <v>1060</v>
      </c>
      <c r="K2340" s="33">
        <v>21</v>
      </c>
      <c r="L2340" s="33">
        <f>L2337</f>
        <v>21</v>
      </c>
    </row>
    <row r="2341" spans="4:12" ht="14.25">
      <c r="D2341" s="31" t="s">
        <v>1061</v>
      </c>
      <c r="K2341" s="33">
        <v>2.1</v>
      </c>
      <c r="L2341" s="33">
        <f>L2339</f>
        <v>2.1</v>
      </c>
    </row>
    <row r="2342" spans="4:12" ht="14.25">
      <c r="D2342" s="31" t="s">
        <v>1062</v>
      </c>
      <c r="F2342" s="30">
        <v>10</v>
      </c>
      <c r="K2342" s="33">
        <v>2.31</v>
      </c>
      <c r="L2342" s="33">
        <f>L2337*F2342*0.01+L2339*F2342*0.01</f>
        <v>2.31</v>
      </c>
    </row>
    <row r="2343" spans="4:12" ht="14.25">
      <c r="D2343" s="31" t="s">
        <v>1063</v>
      </c>
      <c r="K2343" s="33">
        <v>25.41</v>
      </c>
      <c r="L2343" s="33">
        <f>L2337+L2341+L2342</f>
        <v>25.41</v>
      </c>
    </row>
    <row r="2345" spans="1:6" ht="42.75">
      <c r="A2345" s="30" t="s">
        <v>37</v>
      </c>
      <c r="D2345" s="31" t="s">
        <v>825</v>
      </c>
      <c r="E2345" s="32" t="s">
        <v>722</v>
      </c>
      <c r="F2345" s="30">
        <v>87</v>
      </c>
    </row>
    <row r="2347" ht="14.25">
      <c r="D2347" s="31" t="s">
        <v>1070</v>
      </c>
    </row>
    <row r="2348" spans="6:11" ht="14.25">
      <c r="F2348" s="30" t="s">
        <v>1053</v>
      </c>
      <c r="G2348" s="30" t="s">
        <v>720</v>
      </c>
      <c r="H2348" s="30" t="s">
        <v>1046</v>
      </c>
      <c r="I2348" s="30" t="s">
        <v>1047</v>
      </c>
      <c r="J2348" s="30" t="s">
        <v>1048</v>
      </c>
      <c r="K2348" s="33" t="s">
        <v>1054</v>
      </c>
    </row>
    <row r="2349" spans="4:12" ht="28.5">
      <c r="D2349" s="31" t="s">
        <v>5</v>
      </c>
      <c r="E2349" s="32" t="s">
        <v>722</v>
      </c>
      <c r="F2349" s="30">
        <v>1</v>
      </c>
      <c r="G2349" s="30">
        <v>38</v>
      </c>
      <c r="H2349" s="30">
        <v>0</v>
      </c>
      <c r="I2349" s="30">
        <v>38</v>
      </c>
      <c r="J2349" s="30">
        <v>1</v>
      </c>
      <c r="K2349" s="33">
        <v>38</v>
      </c>
      <c r="L2349" s="33">
        <f>F2349*G2349*(1+H2349*0.01)*J2349</f>
        <v>38</v>
      </c>
    </row>
    <row r="2350" ht="14.25">
      <c r="D2350" s="31" t="s">
        <v>1058</v>
      </c>
    </row>
    <row r="2351" spans="4:12" ht="14.25">
      <c r="D2351" s="31" t="s">
        <v>1073</v>
      </c>
      <c r="F2351" s="30">
        <v>10</v>
      </c>
      <c r="K2351" s="33">
        <v>3.8</v>
      </c>
      <c r="L2351" s="33">
        <f>L2349*F2351*0.01</f>
        <v>3.8000000000000003</v>
      </c>
    </row>
    <row r="2352" spans="4:12" ht="14.25">
      <c r="D2352" s="31" t="s">
        <v>1060</v>
      </c>
      <c r="K2352" s="33">
        <v>38</v>
      </c>
      <c r="L2352" s="33">
        <f>L2349</f>
        <v>38</v>
      </c>
    </row>
    <row r="2353" spans="4:12" ht="14.25">
      <c r="D2353" s="31" t="s">
        <v>1061</v>
      </c>
      <c r="K2353" s="33">
        <v>3.8</v>
      </c>
      <c r="L2353" s="33">
        <f>L2351</f>
        <v>3.8000000000000003</v>
      </c>
    </row>
    <row r="2354" spans="4:12" ht="14.25">
      <c r="D2354" s="31" t="s">
        <v>1062</v>
      </c>
      <c r="F2354" s="30">
        <v>10</v>
      </c>
      <c r="K2354" s="33">
        <v>4.18</v>
      </c>
      <c r="L2354" s="33">
        <f>L2349*F2354*0.01+L2351*F2354*0.01</f>
        <v>4.180000000000001</v>
      </c>
    </row>
    <row r="2355" spans="4:12" ht="14.25">
      <c r="D2355" s="31" t="s">
        <v>1063</v>
      </c>
      <c r="K2355" s="33">
        <v>45.98</v>
      </c>
      <c r="L2355" s="33">
        <f>L2349+L2353+L2354</f>
        <v>45.98</v>
      </c>
    </row>
    <row r="2357" spans="1:6" ht="28.5">
      <c r="A2357" s="30" t="s">
        <v>38</v>
      </c>
      <c r="D2357" s="31" t="s">
        <v>1028</v>
      </c>
      <c r="E2357" s="32" t="s">
        <v>722</v>
      </c>
      <c r="F2357" s="30">
        <v>3</v>
      </c>
    </row>
    <row r="2359" ht="14.25">
      <c r="D2359" s="31" t="s">
        <v>1070</v>
      </c>
    </row>
    <row r="2360" spans="6:11" ht="14.25">
      <c r="F2360" s="30" t="s">
        <v>1053</v>
      </c>
      <c r="G2360" s="30" t="s">
        <v>720</v>
      </c>
      <c r="H2360" s="30" t="s">
        <v>1046</v>
      </c>
      <c r="I2360" s="30" t="s">
        <v>1047</v>
      </c>
      <c r="J2360" s="30" t="s">
        <v>1048</v>
      </c>
      <c r="K2360" s="33" t="s">
        <v>1054</v>
      </c>
    </row>
    <row r="2361" spans="4:12" ht="28.5">
      <c r="D2361" s="31" t="s">
        <v>7</v>
      </c>
      <c r="E2361" s="32" t="s">
        <v>722</v>
      </c>
      <c r="F2361" s="30">
        <v>1</v>
      </c>
      <c r="G2361" s="30">
        <v>56</v>
      </c>
      <c r="H2361" s="30">
        <v>0</v>
      </c>
      <c r="I2361" s="30">
        <v>56</v>
      </c>
      <c r="J2361" s="30">
        <v>1</v>
      </c>
      <c r="K2361" s="33">
        <v>56</v>
      </c>
      <c r="L2361" s="33">
        <f>F2361*G2361*(1+H2361*0.01)*J2361</f>
        <v>56</v>
      </c>
    </row>
    <row r="2362" ht="14.25">
      <c r="D2362" s="31" t="s">
        <v>1058</v>
      </c>
    </row>
    <row r="2363" spans="4:12" ht="14.25">
      <c r="D2363" s="31" t="s">
        <v>1073</v>
      </c>
      <c r="F2363" s="30">
        <v>10</v>
      </c>
      <c r="K2363" s="33">
        <v>5.6</v>
      </c>
      <c r="L2363" s="33">
        <f>L2361*F2363*0.01</f>
        <v>5.6000000000000005</v>
      </c>
    </row>
    <row r="2364" spans="4:12" ht="14.25">
      <c r="D2364" s="31" t="s">
        <v>1060</v>
      </c>
      <c r="K2364" s="33">
        <v>56</v>
      </c>
      <c r="L2364" s="33">
        <f>L2361</f>
        <v>56</v>
      </c>
    </row>
    <row r="2365" spans="4:12" ht="14.25">
      <c r="D2365" s="31" t="s">
        <v>1061</v>
      </c>
      <c r="K2365" s="33">
        <v>5.6</v>
      </c>
      <c r="L2365" s="33">
        <f>L2363</f>
        <v>5.6000000000000005</v>
      </c>
    </row>
    <row r="2366" spans="4:12" ht="14.25">
      <c r="D2366" s="31" t="s">
        <v>1062</v>
      </c>
      <c r="F2366" s="30">
        <v>10</v>
      </c>
      <c r="K2366" s="33">
        <v>6.16</v>
      </c>
      <c r="L2366" s="33">
        <f>L2361*F2366*0.01+L2363*F2366*0.01</f>
        <v>6.16</v>
      </c>
    </row>
    <row r="2367" spans="4:12" ht="14.25">
      <c r="D2367" s="31" t="s">
        <v>1063</v>
      </c>
      <c r="K2367" s="33">
        <v>67.76</v>
      </c>
      <c r="L2367" s="33">
        <f>L2361+L2365+L2366</f>
        <v>67.76</v>
      </c>
    </row>
    <row r="2369" spans="1:6" ht="14.25">
      <c r="A2369" s="30" t="s">
        <v>39</v>
      </c>
      <c r="D2369" s="31" t="s">
        <v>826</v>
      </c>
      <c r="E2369" s="32" t="s">
        <v>722</v>
      </c>
      <c r="F2369" s="30">
        <v>197</v>
      </c>
    </row>
    <row r="2371" ht="14.25">
      <c r="D2371" s="31" t="s">
        <v>1065</v>
      </c>
    </row>
    <row r="2372" spans="6:11" ht="14.25">
      <c r="F2372" s="30" t="s">
        <v>1053</v>
      </c>
      <c r="G2372" s="30" t="s">
        <v>720</v>
      </c>
      <c r="H2372" s="30" t="s">
        <v>1046</v>
      </c>
      <c r="I2372" s="30" t="s">
        <v>1047</v>
      </c>
      <c r="J2372" s="30" t="s">
        <v>1048</v>
      </c>
      <c r="K2372" s="33" t="s">
        <v>1054</v>
      </c>
    </row>
    <row r="2373" spans="4:12" ht="14.25">
      <c r="D2373" s="31" t="s">
        <v>9</v>
      </c>
      <c r="E2373" s="32" t="s">
        <v>1067</v>
      </c>
      <c r="F2373" s="30">
        <v>0.168</v>
      </c>
      <c r="G2373" s="30">
        <v>3.5</v>
      </c>
      <c r="J2373" s="30">
        <v>1</v>
      </c>
      <c r="K2373" s="33">
        <v>0.588</v>
      </c>
      <c r="L2373" s="33">
        <f>F2373*G2373*J2373</f>
        <v>0.5880000000000001</v>
      </c>
    </row>
    <row r="2374" ht="14.25">
      <c r="D2374" s="31" t="s">
        <v>1058</v>
      </c>
    </row>
    <row r="2375" spans="4:12" ht="14.25">
      <c r="D2375" s="31" t="s">
        <v>1068</v>
      </c>
      <c r="F2375" s="30">
        <v>95</v>
      </c>
      <c r="K2375" s="33">
        <v>0.5586</v>
      </c>
      <c r="L2375" s="33">
        <f>L2373*F2375*0.01</f>
        <v>0.5586000000000001</v>
      </c>
    </row>
    <row r="2376" spans="4:12" ht="14.25">
      <c r="D2376" s="31" t="s">
        <v>1060</v>
      </c>
      <c r="K2376" s="33">
        <v>0.588</v>
      </c>
      <c r="L2376" s="33">
        <f>L2373</f>
        <v>0.5880000000000001</v>
      </c>
    </row>
    <row r="2377" spans="4:12" ht="14.25">
      <c r="D2377" s="31" t="s">
        <v>1061</v>
      </c>
      <c r="K2377" s="33">
        <v>0.5586</v>
      </c>
      <c r="L2377" s="33">
        <f>L2375</f>
        <v>0.5586000000000001</v>
      </c>
    </row>
    <row r="2378" spans="4:12" ht="14.25">
      <c r="D2378" s="31" t="s">
        <v>1062</v>
      </c>
      <c r="F2378" s="30">
        <v>10</v>
      </c>
      <c r="K2378" s="33">
        <v>0.11466</v>
      </c>
      <c r="L2378" s="33">
        <f>L2373*F2378*0.01+L2375*F2378*0.01</f>
        <v>0.11466000000000003</v>
      </c>
    </row>
    <row r="2379" spans="4:12" ht="14.25">
      <c r="D2379" s="31" t="s">
        <v>1063</v>
      </c>
      <c r="K2379" s="33">
        <v>1.26126</v>
      </c>
      <c r="L2379" s="33">
        <f>L2373+L2377+L2378</f>
        <v>1.2612600000000003</v>
      </c>
    </row>
    <row r="2381" spans="1:6" ht="28.5">
      <c r="A2381" s="30" t="s">
        <v>40</v>
      </c>
      <c r="D2381" s="31" t="s">
        <v>827</v>
      </c>
      <c r="E2381" s="32" t="s">
        <v>722</v>
      </c>
      <c r="F2381" s="30">
        <v>132</v>
      </c>
    </row>
    <row r="2383" ht="14.25">
      <c r="D2383" s="31" t="s">
        <v>1070</v>
      </c>
    </row>
    <row r="2384" spans="6:11" ht="14.25">
      <c r="F2384" s="30" t="s">
        <v>1053</v>
      </c>
      <c r="G2384" s="30" t="s">
        <v>720</v>
      </c>
      <c r="H2384" s="30" t="s">
        <v>1046</v>
      </c>
      <c r="I2384" s="30" t="s">
        <v>1047</v>
      </c>
      <c r="J2384" s="30" t="s">
        <v>1048</v>
      </c>
      <c r="K2384" s="33" t="s">
        <v>1054</v>
      </c>
    </row>
    <row r="2385" spans="4:12" ht="28.5">
      <c r="D2385" s="31" t="s">
        <v>11</v>
      </c>
      <c r="E2385" s="32" t="s">
        <v>722</v>
      </c>
      <c r="F2385" s="30">
        <v>1</v>
      </c>
      <c r="G2385" s="30">
        <v>62</v>
      </c>
      <c r="H2385" s="30">
        <v>0</v>
      </c>
      <c r="I2385" s="30">
        <v>62</v>
      </c>
      <c r="J2385" s="30">
        <v>1</v>
      </c>
      <c r="K2385" s="33">
        <v>62</v>
      </c>
      <c r="L2385" s="33">
        <f>F2385*G2385*(1+H2385*0.01)*J2385</f>
        <v>62</v>
      </c>
    </row>
    <row r="2386" ht="14.25">
      <c r="D2386" s="31" t="s">
        <v>1058</v>
      </c>
    </row>
    <row r="2387" spans="4:12" ht="14.25">
      <c r="D2387" s="31" t="s">
        <v>1073</v>
      </c>
      <c r="F2387" s="30">
        <v>10</v>
      </c>
      <c r="K2387" s="33">
        <v>6.2</v>
      </c>
      <c r="L2387" s="33">
        <f>L2385*F2387*0.01</f>
        <v>6.2</v>
      </c>
    </row>
    <row r="2388" spans="4:12" ht="14.25">
      <c r="D2388" s="31" t="s">
        <v>1060</v>
      </c>
      <c r="K2388" s="33">
        <v>62</v>
      </c>
      <c r="L2388" s="33">
        <f>L2385</f>
        <v>62</v>
      </c>
    </row>
    <row r="2389" spans="4:12" ht="14.25">
      <c r="D2389" s="31" t="s">
        <v>1061</v>
      </c>
      <c r="K2389" s="33">
        <v>6.2</v>
      </c>
      <c r="L2389" s="33">
        <f>L2387</f>
        <v>6.2</v>
      </c>
    </row>
    <row r="2390" spans="4:12" ht="14.25">
      <c r="D2390" s="31" t="s">
        <v>1062</v>
      </c>
      <c r="F2390" s="30">
        <v>10</v>
      </c>
      <c r="K2390" s="33">
        <v>6.82</v>
      </c>
      <c r="L2390" s="33">
        <f>L2385*F2390*0.01+L2387*F2390*0.01</f>
        <v>6.82</v>
      </c>
    </row>
    <row r="2391" spans="4:12" ht="14.25">
      <c r="D2391" s="31" t="s">
        <v>1063</v>
      </c>
      <c r="K2391" s="33">
        <v>75.02</v>
      </c>
      <c r="L2391" s="33">
        <f>L2385+L2389+L2390</f>
        <v>75.02000000000001</v>
      </c>
    </row>
    <row r="2393" spans="1:6" ht="14.25">
      <c r="A2393" s="30" t="s">
        <v>42</v>
      </c>
      <c r="D2393" s="31" t="s">
        <v>828</v>
      </c>
      <c r="E2393" s="32" t="s">
        <v>722</v>
      </c>
      <c r="F2393" s="30">
        <v>132</v>
      </c>
    </row>
    <row r="2395" ht="14.25">
      <c r="D2395" s="31" t="s">
        <v>1065</v>
      </c>
    </row>
    <row r="2396" spans="6:11" ht="14.25">
      <c r="F2396" s="30" t="s">
        <v>1053</v>
      </c>
      <c r="G2396" s="30" t="s">
        <v>720</v>
      </c>
      <c r="H2396" s="30" t="s">
        <v>1046</v>
      </c>
      <c r="I2396" s="30" t="s">
        <v>1047</v>
      </c>
      <c r="J2396" s="30" t="s">
        <v>1048</v>
      </c>
      <c r="K2396" s="33" t="s">
        <v>1054</v>
      </c>
    </row>
    <row r="2397" spans="4:12" ht="14.25">
      <c r="D2397" s="31" t="s">
        <v>1072</v>
      </c>
      <c r="E2397" s="32" t="s">
        <v>1067</v>
      </c>
      <c r="F2397" s="30">
        <v>2.813</v>
      </c>
      <c r="G2397" s="30">
        <v>3.5</v>
      </c>
      <c r="J2397" s="30">
        <v>1</v>
      </c>
      <c r="K2397" s="33">
        <v>9.8455</v>
      </c>
      <c r="L2397" s="33">
        <f>F2397*G2397*J2397</f>
        <v>9.845500000000001</v>
      </c>
    </row>
    <row r="2398" ht="14.25">
      <c r="D2398" s="31" t="s">
        <v>1058</v>
      </c>
    </row>
    <row r="2399" spans="4:12" ht="14.25">
      <c r="D2399" s="31" t="s">
        <v>1068</v>
      </c>
      <c r="F2399" s="30">
        <v>95</v>
      </c>
      <c r="K2399" s="33">
        <v>9.35323</v>
      </c>
      <c r="L2399" s="33">
        <f>L2397*F2399*0.01</f>
        <v>9.353225000000002</v>
      </c>
    </row>
    <row r="2400" spans="4:12" ht="14.25">
      <c r="D2400" s="31" t="s">
        <v>1060</v>
      </c>
      <c r="K2400" s="33">
        <v>9.8455</v>
      </c>
      <c r="L2400" s="33">
        <f>L2397</f>
        <v>9.845500000000001</v>
      </c>
    </row>
    <row r="2401" spans="4:12" ht="14.25">
      <c r="D2401" s="31" t="s">
        <v>1061</v>
      </c>
      <c r="K2401" s="33">
        <v>9.35323</v>
      </c>
      <c r="L2401" s="33">
        <f>L2399</f>
        <v>9.353225000000002</v>
      </c>
    </row>
    <row r="2402" spans="4:12" ht="14.25">
      <c r="D2402" s="31" t="s">
        <v>1062</v>
      </c>
      <c r="F2402" s="30">
        <v>10</v>
      </c>
      <c r="K2402" s="33">
        <v>1.91987</v>
      </c>
      <c r="L2402" s="33">
        <f>L2397*F2402*0.01+L2399*F2402*0.01</f>
        <v>1.9198725000000003</v>
      </c>
    </row>
    <row r="2403" spans="4:12" ht="14.25">
      <c r="D2403" s="31" t="s">
        <v>1063</v>
      </c>
      <c r="K2403" s="33">
        <v>21.1186</v>
      </c>
      <c r="L2403" s="33">
        <f>L2397+L2401+L2402</f>
        <v>21.118597500000003</v>
      </c>
    </row>
    <row r="2405" spans="1:6" ht="14.25">
      <c r="A2405" s="30" t="s">
        <v>43</v>
      </c>
      <c r="B2405" s="30" t="s">
        <v>601</v>
      </c>
      <c r="D2405" s="31" t="s">
        <v>829</v>
      </c>
      <c r="E2405" s="32" t="s">
        <v>722</v>
      </c>
      <c r="F2405" s="30">
        <v>132</v>
      </c>
    </row>
    <row r="2407" ht="14.25">
      <c r="D2407" s="31" t="s">
        <v>1070</v>
      </c>
    </row>
    <row r="2408" spans="6:11" ht="14.25">
      <c r="F2408" s="30" t="s">
        <v>1053</v>
      </c>
      <c r="G2408" s="30" t="s">
        <v>720</v>
      </c>
      <c r="H2408" s="30" t="s">
        <v>1046</v>
      </c>
      <c r="I2408" s="30" t="s">
        <v>1047</v>
      </c>
      <c r="J2408" s="30" t="s">
        <v>1048</v>
      </c>
      <c r="K2408" s="33" t="s">
        <v>1054</v>
      </c>
    </row>
    <row r="2409" spans="3:12" ht="14.25">
      <c r="C2409" s="30" t="s">
        <v>602</v>
      </c>
      <c r="D2409" s="31" t="s">
        <v>14</v>
      </c>
      <c r="E2409" s="32" t="s">
        <v>811</v>
      </c>
      <c r="F2409" s="30">
        <v>0.3</v>
      </c>
      <c r="G2409" s="30">
        <v>2.5</v>
      </c>
      <c r="H2409" s="30">
        <v>0</v>
      </c>
      <c r="I2409" s="30">
        <v>2.5</v>
      </c>
      <c r="J2409" s="30">
        <v>1</v>
      </c>
      <c r="K2409" s="33">
        <v>0.75</v>
      </c>
      <c r="L2409" s="33">
        <f>F2409*G2409*(1+H2409*0.01)*J2409</f>
        <v>0.75</v>
      </c>
    </row>
    <row r="2410" spans="3:12" ht="14.25">
      <c r="C2410" s="30" t="s">
        <v>603</v>
      </c>
      <c r="D2410" s="31" t="s">
        <v>15</v>
      </c>
      <c r="E2410" s="32" t="s">
        <v>811</v>
      </c>
      <c r="F2410" s="30">
        <v>2.6</v>
      </c>
      <c r="G2410" s="30">
        <v>2.9</v>
      </c>
      <c r="H2410" s="30">
        <v>0</v>
      </c>
      <c r="I2410" s="30">
        <v>2.9</v>
      </c>
      <c r="J2410" s="30">
        <v>1</v>
      </c>
      <c r="K2410" s="33">
        <v>7.54</v>
      </c>
      <c r="L2410" s="33">
        <f>F2410*G2410*(1+H2410*0.01)*J2410</f>
        <v>7.54</v>
      </c>
    </row>
    <row r="2411" spans="3:12" ht="14.25">
      <c r="C2411" s="30" t="s">
        <v>604</v>
      </c>
      <c r="D2411" s="31" t="s">
        <v>16</v>
      </c>
      <c r="E2411" s="32" t="s">
        <v>17</v>
      </c>
      <c r="F2411" s="30">
        <v>1.25</v>
      </c>
      <c r="G2411" s="30">
        <v>0.18</v>
      </c>
      <c r="H2411" s="30">
        <v>0</v>
      </c>
      <c r="I2411" s="30">
        <v>0.18</v>
      </c>
      <c r="J2411" s="30">
        <v>1</v>
      </c>
      <c r="K2411" s="33">
        <v>0.225</v>
      </c>
      <c r="L2411" s="33">
        <f>F2411*G2411*(1+H2411*0.01)*J2411</f>
        <v>0.22499999999999998</v>
      </c>
    </row>
    <row r="2412" spans="4:12" ht="14.25">
      <c r="D2412" s="31" t="s">
        <v>18</v>
      </c>
      <c r="E2412" s="32" t="s">
        <v>722</v>
      </c>
      <c r="F2412" s="30">
        <v>1</v>
      </c>
      <c r="G2412" s="30">
        <v>5.6</v>
      </c>
      <c r="H2412" s="30">
        <v>0</v>
      </c>
      <c r="I2412" s="30">
        <v>5.6</v>
      </c>
      <c r="J2412" s="30">
        <v>1</v>
      </c>
      <c r="K2412" s="33">
        <v>5.6</v>
      </c>
      <c r="L2412" s="33">
        <f>F2412*G2412*(1+H2412*0.01)*J2412</f>
        <v>5.6</v>
      </c>
    </row>
    <row r="2413" spans="11:12" ht="14.25">
      <c r="K2413" s="33">
        <v>14.115</v>
      </c>
      <c r="L2413" s="33">
        <f>SUM(L2409:L2412)</f>
        <v>14.114999999999998</v>
      </c>
    </row>
    <row r="2414" ht="14.25">
      <c r="D2414" s="31" t="s">
        <v>1065</v>
      </c>
    </row>
    <row r="2415" spans="4:12" ht="14.25">
      <c r="D2415" s="31" t="s">
        <v>1072</v>
      </c>
      <c r="E2415" s="32" t="s">
        <v>1067</v>
      </c>
      <c r="F2415" s="30">
        <v>2.813</v>
      </c>
      <c r="G2415" s="30">
        <v>3.5</v>
      </c>
      <c r="J2415" s="30">
        <v>1</v>
      </c>
      <c r="K2415" s="33">
        <v>9.8455</v>
      </c>
      <c r="L2415" s="33">
        <f>F2415*G2415*J2415</f>
        <v>9.845500000000001</v>
      </c>
    </row>
    <row r="2416" spans="4:12" ht="14.25">
      <c r="D2416" s="31" t="s">
        <v>9</v>
      </c>
      <c r="E2416" s="32" t="s">
        <v>1067</v>
      </c>
      <c r="F2416" s="30">
        <v>2.85</v>
      </c>
      <c r="G2416" s="30">
        <v>3.5</v>
      </c>
      <c r="J2416" s="30">
        <v>1</v>
      </c>
      <c r="K2416" s="33">
        <v>9.975</v>
      </c>
      <c r="L2416" s="33">
        <f>F2416*G2416*J2416</f>
        <v>9.975</v>
      </c>
    </row>
    <row r="2417" spans="11:12" ht="14.25">
      <c r="K2417" s="33">
        <v>19.8205</v>
      </c>
      <c r="L2417" s="33">
        <f>SUM(L2415:L2416)</f>
        <v>19.820500000000003</v>
      </c>
    </row>
    <row r="2418" ht="14.25">
      <c r="D2418" s="31" t="s">
        <v>1058</v>
      </c>
    </row>
    <row r="2419" spans="4:12" ht="14.25">
      <c r="D2419" s="31" t="s">
        <v>1073</v>
      </c>
      <c r="F2419" s="30">
        <v>10</v>
      </c>
      <c r="K2419" s="33">
        <v>1.4115</v>
      </c>
      <c r="L2419" s="33">
        <f>L2413*F2419*0.01</f>
        <v>1.4114999999999998</v>
      </c>
    </row>
    <row r="2420" spans="4:12" ht="14.25">
      <c r="D2420" s="31" t="s">
        <v>1068</v>
      </c>
      <c r="F2420" s="30">
        <v>95</v>
      </c>
      <c r="K2420" s="33">
        <v>18.82948</v>
      </c>
      <c r="L2420" s="33">
        <f>L2417*F2420*0.01</f>
        <v>18.829475000000002</v>
      </c>
    </row>
    <row r="2421" spans="4:12" ht="14.25">
      <c r="D2421" s="31" t="s">
        <v>1060</v>
      </c>
      <c r="K2421" s="33">
        <v>33.9355</v>
      </c>
      <c r="L2421" s="33">
        <f>L2413+L2417</f>
        <v>33.935500000000005</v>
      </c>
    </row>
    <row r="2422" spans="4:12" ht="14.25">
      <c r="D2422" s="31" t="s">
        <v>1061</v>
      </c>
      <c r="K2422" s="33">
        <v>20.24098</v>
      </c>
      <c r="L2422" s="33">
        <f>L2419+L2420</f>
        <v>20.240975000000002</v>
      </c>
    </row>
    <row r="2423" spans="4:12" ht="14.25">
      <c r="D2423" s="31" t="s">
        <v>1062</v>
      </c>
      <c r="F2423" s="30">
        <v>10</v>
      </c>
      <c r="K2423" s="33">
        <v>5.41765</v>
      </c>
      <c r="L2423" s="33">
        <f>L2413*F2423*0.01+L2419*F2423*0.01+L2417*F2423*0.01+L2420*F2423*0.01</f>
        <v>5.417647500000001</v>
      </c>
    </row>
    <row r="2424" spans="4:12" ht="14.25">
      <c r="D2424" s="31" t="s">
        <v>1063</v>
      </c>
      <c r="K2424" s="33">
        <v>59.59412</v>
      </c>
      <c r="L2424" s="33">
        <f>L2413+L2417+L2422+L2423</f>
        <v>59.59412250000001</v>
      </c>
    </row>
    <row r="2426" spans="1:6" ht="28.5">
      <c r="A2426" s="30" t="s">
        <v>44</v>
      </c>
      <c r="B2426" s="30" t="s">
        <v>605</v>
      </c>
      <c r="D2426" s="31" t="s">
        <v>830</v>
      </c>
      <c r="E2426" s="32" t="s">
        <v>722</v>
      </c>
      <c r="F2426" s="30">
        <v>132</v>
      </c>
    </row>
    <row r="2428" ht="14.25">
      <c r="D2428" s="31" t="s">
        <v>1065</v>
      </c>
    </row>
    <row r="2429" spans="6:11" ht="14.25">
      <c r="F2429" s="30" t="s">
        <v>1053</v>
      </c>
      <c r="G2429" s="30" t="s">
        <v>720</v>
      </c>
      <c r="H2429" s="30" t="s">
        <v>1046</v>
      </c>
      <c r="I2429" s="30" t="s">
        <v>1047</v>
      </c>
      <c r="J2429" s="30" t="s">
        <v>1048</v>
      </c>
      <c r="K2429" s="33" t="s">
        <v>1054</v>
      </c>
    </row>
    <row r="2430" spans="4:12" ht="14.25">
      <c r="D2430" s="31" t="s">
        <v>1097</v>
      </c>
      <c r="E2430" s="32" t="s">
        <v>1067</v>
      </c>
      <c r="F2430" s="30">
        <v>3.622</v>
      </c>
      <c r="G2430" s="30">
        <v>3.5</v>
      </c>
      <c r="J2430" s="30">
        <v>1</v>
      </c>
      <c r="K2430" s="33">
        <v>12.677</v>
      </c>
      <c r="L2430" s="33">
        <f>F2430*G2430*J2430</f>
        <v>12.677</v>
      </c>
    </row>
    <row r="2431" spans="4:12" ht="14.25">
      <c r="D2431" s="31" t="s">
        <v>1072</v>
      </c>
      <c r="E2431" s="32" t="s">
        <v>1067</v>
      </c>
      <c r="F2431" s="30">
        <v>3.622</v>
      </c>
      <c r="G2431" s="30">
        <v>3.5</v>
      </c>
      <c r="J2431" s="30">
        <v>1</v>
      </c>
      <c r="K2431" s="33">
        <v>12.677</v>
      </c>
      <c r="L2431" s="33">
        <f>F2431*G2431*J2431</f>
        <v>12.677</v>
      </c>
    </row>
    <row r="2432" spans="11:12" ht="14.25">
      <c r="K2432" s="33">
        <v>25.354</v>
      </c>
      <c r="L2432" s="33">
        <f>SUM(L2430:L2431)</f>
        <v>25.354</v>
      </c>
    </row>
    <row r="2433" ht="14.25">
      <c r="D2433" s="31" t="s">
        <v>1058</v>
      </c>
    </row>
    <row r="2434" spans="4:12" ht="14.25">
      <c r="D2434" s="31" t="s">
        <v>1068</v>
      </c>
      <c r="F2434" s="30">
        <v>95</v>
      </c>
      <c r="K2434" s="33">
        <v>24.0863</v>
      </c>
      <c r="L2434" s="33">
        <f>L2432*F2434*0.01</f>
        <v>24.0863</v>
      </c>
    </row>
    <row r="2435" spans="4:12" ht="14.25">
      <c r="D2435" s="31" t="s">
        <v>1060</v>
      </c>
      <c r="K2435" s="33">
        <v>25.354</v>
      </c>
      <c r="L2435" s="33">
        <f>L2432</f>
        <v>25.354</v>
      </c>
    </row>
    <row r="2436" spans="4:12" ht="14.25">
      <c r="D2436" s="31" t="s">
        <v>1061</v>
      </c>
      <c r="K2436" s="33">
        <v>24.0863</v>
      </c>
      <c r="L2436" s="33">
        <f>L2434</f>
        <v>24.0863</v>
      </c>
    </row>
    <row r="2437" spans="4:12" ht="14.25">
      <c r="D2437" s="31" t="s">
        <v>1062</v>
      </c>
      <c r="F2437" s="30">
        <v>10</v>
      </c>
      <c r="K2437" s="33">
        <v>4.94403</v>
      </c>
      <c r="L2437" s="33">
        <f>L2432*F2437*0.01+L2434*F2437*0.01</f>
        <v>4.94403</v>
      </c>
    </row>
    <row r="2438" spans="4:12" ht="14.25">
      <c r="D2438" s="31" t="s">
        <v>1063</v>
      </c>
      <c r="K2438" s="33">
        <v>54.38433</v>
      </c>
      <c r="L2438" s="33">
        <f>L2432+L2436+L2437</f>
        <v>54.38433</v>
      </c>
    </row>
    <row r="2440" spans="1:6" ht="14.25">
      <c r="A2440" s="30" t="s">
        <v>46</v>
      </c>
      <c r="B2440" s="30" t="s">
        <v>606</v>
      </c>
      <c r="D2440" s="31" t="s">
        <v>831</v>
      </c>
      <c r="E2440" s="32" t="s">
        <v>722</v>
      </c>
      <c r="F2440" s="30">
        <v>492</v>
      </c>
    </row>
    <row r="2442" ht="14.25">
      <c r="D2442" s="31" t="s">
        <v>1070</v>
      </c>
    </row>
    <row r="2443" spans="6:11" ht="14.25">
      <c r="F2443" s="30" t="s">
        <v>1053</v>
      </c>
      <c r="G2443" s="30" t="s">
        <v>720</v>
      </c>
      <c r="H2443" s="30" t="s">
        <v>1046</v>
      </c>
      <c r="I2443" s="30" t="s">
        <v>1047</v>
      </c>
      <c r="J2443" s="30" t="s">
        <v>1048</v>
      </c>
      <c r="K2443" s="33" t="s">
        <v>1054</v>
      </c>
    </row>
    <row r="2444" spans="3:12" ht="14.25">
      <c r="C2444" s="30">
        <v>1538</v>
      </c>
      <c r="D2444" s="31" t="s">
        <v>1174</v>
      </c>
      <c r="E2444" s="32" t="s">
        <v>811</v>
      </c>
      <c r="F2444" s="30">
        <v>0.004</v>
      </c>
      <c r="G2444" s="30">
        <v>1.5</v>
      </c>
      <c r="H2444" s="30">
        <v>0</v>
      </c>
      <c r="I2444" s="30">
        <v>1.5</v>
      </c>
      <c r="J2444" s="30">
        <v>1</v>
      </c>
      <c r="K2444" s="33">
        <v>0.006</v>
      </c>
      <c r="L2444" s="33">
        <f>F2444*G2444*(1+H2444*0.01)*J2444</f>
        <v>0.006</v>
      </c>
    </row>
    <row r="2445" spans="3:12" ht="14.25">
      <c r="C2445" s="30" t="s">
        <v>607</v>
      </c>
      <c r="D2445" s="31" t="s">
        <v>21</v>
      </c>
      <c r="E2445" s="32" t="s">
        <v>811</v>
      </c>
      <c r="F2445" s="30">
        <v>0.1</v>
      </c>
      <c r="G2445" s="30">
        <v>7.65</v>
      </c>
      <c r="H2445" s="30">
        <v>0</v>
      </c>
      <c r="I2445" s="30">
        <v>7.65</v>
      </c>
      <c r="J2445" s="30">
        <v>1</v>
      </c>
      <c r="K2445" s="33">
        <v>0.765</v>
      </c>
      <c r="L2445" s="33">
        <f>F2445*G2445*(1+H2445*0.01)*J2445</f>
        <v>0.7650000000000001</v>
      </c>
    </row>
    <row r="2446" spans="3:12" ht="14.25">
      <c r="C2446" s="30" t="s">
        <v>608</v>
      </c>
      <c r="D2446" s="31" t="s">
        <v>22</v>
      </c>
      <c r="E2446" s="32" t="s">
        <v>722</v>
      </c>
      <c r="F2446" s="30">
        <v>1</v>
      </c>
      <c r="G2446" s="30">
        <v>5.1</v>
      </c>
      <c r="H2446" s="30">
        <v>0</v>
      </c>
      <c r="I2446" s="30">
        <v>5.1</v>
      </c>
      <c r="J2446" s="30">
        <v>1</v>
      </c>
      <c r="K2446" s="33">
        <v>5.1</v>
      </c>
      <c r="L2446" s="33">
        <f>F2446*G2446*(1+H2446*0.01)*J2446</f>
        <v>5.1</v>
      </c>
    </row>
    <row r="2447" spans="3:12" ht="14.25">
      <c r="C2447" s="30" t="s">
        <v>599</v>
      </c>
      <c r="D2447" s="31" t="s">
        <v>1320</v>
      </c>
      <c r="E2447" s="32" t="s">
        <v>811</v>
      </c>
      <c r="F2447" s="30">
        <v>0.04</v>
      </c>
      <c r="G2447" s="30">
        <v>4</v>
      </c>
      <c r="H2447" s="30">
        <v>0</v>
      </c>
      <c r="I2447" s="30">
        <v>4</v>
      </c>
      <c r="J2447" s="30">
        <v>1</v>
      </c>
      <c r="K2447" s="33">
        <v>0.16</v>
      </c>
      <c r="L2447" s="33">
        <f>F2447*G2447*(1+H2447*0.01)*J2447</f>
        <v>0.16</v>
      </c>
    </row>
    <row r="2448" spans="11:12" ht="14.25">
      <c r="K2448" s="33">
        <v>6.031</v>
      </c>
      <c r="L2448" s="33">
        <f>SUM(L2444:L2447)</f>
        <v>6.031</v>
      </c>
    </row>
    <row r="2449" ht="14.25">
      <c r="D2449" s="31" t="s">
        <v>1065</v>
      </c>
    </row>
    <row r="2450" spans="4:12" ht="14.25">
      <c r="D2450" s="31" t="s">
        <v>1072</v>
      </c>
      <c r="E2450" s="32" t="s">
        <v>1067</v>
      </c>
      <c r="F2450" s="30">
        <v>0.98</v>
      </c>
      <c r="G2450" s="30">
        <v>3.5</v>
      </c>
      <c r="J2450" s="30">
        <v>1</v>
      </c>
      <c r="K2450" s="33">
        <v>3.43</v>
      </c>
      <c r="L2450" s="33">
        <f>F2450*G2450*J2450</f>
        <v>3.4299999999999997</v>
      </c>
    </row>
    <row r="2451" ht="14.25">
      <c r="D2451" s="31" t="s">
        <v>1058</v>
      </c>
    </row>
    <row r="2452" spans="4:12" ht="14.25">
      <c r="D2452" s="31" t="s">
        <v>1073</v>
      </c>
      <c r="F2452" s="30">
        <v>10</v>
      </c>
      <c r="K2452" s="33">
        <v>0.6031</v>
      </c>
      <c r="L2452" s="33">
        <f>L2448*F2452*0.01</f>
        <v>0.6031</v>
      </c>
    </row>
    <row r="2453" spans="4:12" ht="14.25">
      <c r="D2453" s="31" t="s">
        <v>1068</v>
      </c>
      <c r="F2453" s="30">
        <v>95</v>
      </c>
      <c r="K2453" s="33">
        <v>3.2585</v>
      </c>
      <c r="L2453" s="33">
        <f>L2450*F2453*0.01</f>
        <v>3.2584999999999997</v>
      </c>
    </row>
    <row r="2454" spans="4:12" ht="14.25">
      <c r="D2454" s="31" t="s">
        <v>1060</v>
      </c>
      <c r="K2454" s="33">
        <v>9.461</v>
      </c>
      <c r="L2454" s="33">
        <f>L2448+L2450</f>
        <v>9.460999999999999</v>
      </c>
    </row>
    <row r="2455" spans="4:12" ht="14.25">
      <c r="D2455" s="31" t="s">
        <v>1061</v>
      </c>
      <c r="K2455" s="33">
        <v>3.8616</v>
      </c>
      <c r="L2455" s="33">
        <f>L2452+L2453</f>
        <v>3.8615999999999997</v>
      </c>
    </row>
    <row r="2456" spans="4:12" ht="14.25">
      <c r="D2456" s="31" t="s">
        <v>1062</v>
      </c>
      <c r="F2456" s="30">
        <v>10</v>
      </c>
      <c r="K2456" s="33">
        <v>1.33226</v>
      </c>
      <c r="L2456" s="33">
        <f>L2448*F2456*0.01+L2452*F2456*0.01+L2450*F2456*0.01+L2453*F2456*0.01</f>
        <v>1.3322599999999998</v>
      </c>
    </row>
    <row r="2457" spans="4:12" ht="14.25">
      <c r="D2457" s="31" t="s">
        <v>1063</v>
      </c>
      <c r="K2457" s="33">
        <v>14.65486</v>
      </c>
      <c r="L2457" s="33">
        <f>L2448+L2450+L2455+L2456</f>
        <v>14.654859999999998</v>
      </c>
    </row>
    <row r="2459" spans="1:6" ht="14.25">
      <c r="A2459" s="30" t="s">
        <v>47</v>
      </c>
      <c r="B2459" s="30" t="s">
        <v>609</v>
      </c>
      <c r="D2459" s="31" t="s">
        <v>832</v>
      </c>
      <c r="E2459" s="32" t="s">
        <v>731</v>
      </c>
      <c r="F2459" s="30">
        <v>3640</v>
      </c>
    </row>
    <row r="2461" ht="14.25">
      <c r="D2461" s="31" t="s">
        <v>1070</v>
      </c>
    </row>
    <row r="2462" spans="6:11" ht="14.25">
      <c r="F2462" s="30" t="s">
        <v>1053</v>
      </c>
      <c r="G2462" s="30" t="s">
        <v>720</v>
      </c>
      <c r="H2462" s="30" t="s">
        <v>1046</v>
      </c>
      <c r="I2462" s="30" t="s">
        <v>1047</v>
      </c>
      <c r="J2462" s="30" t="s">
        <v>1048</v>
      </c>
      <c r="K2462" s="33" t="s">
        <v>1054</v>
      </c>
    </row>
    <row r="2463" spans="3:12" ht="14.25">
      <c r="C2463" s="30" t="s">
        <v>610</v>
      </c>
      <c r="D2463" s="31" t="s">
        <v>24</v>
      </c>
      <c r="E2463" s="32" t="s">
        <v>722</v>
      </c>
      <c r="F2463" s="30">
        <v>0.2</v>
      </c>
      <c r="G2463" s="30">
        <v>1.6</v>
      </c>
      <c r="H2463" s="30">
        <v>0</v>
      </c>
      <c r="I2463" s="30">
        <v>1.6</v>
      </c>
      <c r="J2463" s="30">
        <v>1</v>
      </c>
      <c r="K2463" s="33">
        <v>0.32</v>
      </c>
      <c r="L2463" s="33">
        <f>F2463*G2463*(1+H2463*0.01)*J2463</f>
        <v>0.32000000000000006</v>
      </c>
    </row>
    <row r="2464" ht="14.25">
      <c r="D2464" s="31" t="s">
        <v>1065</v>
      </c>
    </row>
    <row r="2465" spans="4:12" ht="14.25">
      <c r="D2465" s="31" t="s">
        <v>1072</v>
      </c>
      <c r="E2465" s="32" t="s">
        <v>1067</v>
      </c>
      <c r="F2465" s="30">
        <v>0.066</v>
      </c>
      <c r="G2465" s="30">
        <v>3.5</v>
      </c>
      <c r="J2465" s="30">
        <v>1</v>
      </c>
      <c r="K2465" s="33">
        <v>0.231</v>
      </c>
      <c r="L2465" s="33">
        <f>F2465*G2465*J2465</f>
        <v>0.231</v>
      </c>
    </row>
    <row r="2466" ht="14.25">
      <c r="D2466" s="31" t="s">
        <v>1058</v>
      </c>
    </row>
    <row r="2467" spans="4:12" ht="14.25">
      <c r="D2467" s="31" t="s">
        <v>1073</v>
      </c>
      <c r="F2467" s="30">
        <v>10</v>
      </c>
      <c r="K2467" s="33">
        <v>0.032</v>
      </c>
      <c r="L2467" s="33">
        <f>L2463*F2467*0.01</f>
        <v>0.03200000000000001</v>
      </c>
    </row>
    <row r="2468" spans="4:12" ht="14.25">
      <c r="D2468" s="31" t="s">
        <v>1068</v>
      </c>
      <c r="F2468" s="30">
        <v>95</v>
      </c>
      <c r="K2468" s="33">
        <v>0.21945</v>
      </c>
      <c r="L2468" s="33">
        <f>L2465*F2468*0.01</f>
        <v>0.21945</v>
      </c>
    </row>
    <row r="2469" spans="4:12" ht="14.25">
      <c r="D2469" s="31" t="s">
        <v>1060</v>
      </c>
      <c r="K2469" s="33">
        <v>0.551</v>
      </c>
      <c r="L2469" s="33">
        <f>L2463+L2465</f>
        <v>0.551</v>
      </c>
    </row>
    <row r="2470" spans="4:12" ht="14.25">
      <c r="D2470" s="31" t="s">
        <v>1061</v>
      </c>
      <c r="K2470" s="33">
        <v>0.25145</v>
      </c>
      <c r="L2470" s="33">
        <f>L2467+L2468</f>
        <v>0.25145</v>
      </c>
    </row>
    <row r="2471" spans="4:12" ht="14.25">
      <c r="D2471" s="31" t="s">
        <v>1062</v>
      </c>
      <c r="F2471" s="30">
        <v>10</v>
      </c>
      <c r="K2471" s="33">
        <v>0.08025</v>
      </c>
      <c r="L2471" s="33">
        <f>L2463*F2471*0.01+L2467*F2471*0.01+L2465*F2471*0.01+L2468*F2471*0.01</f>
        <v>0.08024500000000001</v>
      </c>
    </row>
    <row r="2472" spans="4:12" ht="14.25">
      <c r="D2472" s="31" t="s">
        <v>1063</v>
      </c>
      <c r="K2472" s="33">
        <v>0.8827</v>
      </c>
      <c r="L2472" s="33">
        <f>L2463+L2465+L2470+L2471</f>
        <v>0.8826950000000001</v>
      </c>
    </row>
    <row r="2474" spans="1:6" ht="28.5">
      <c r="A2474" s="30" t="s">
        <v>48</v>
      </c>
      <c r="D2474" s="31" t="s">
        <v>833</v>
      </c>
      <c r="E2474" s="32" t="s">
        <v>731</v>
      </c>
      <c r="F2474" s="30">
        <v>3640</v>
      </c>
    </row>
    <row r="2476" ht="14.25">
      <c r="D2476" s="31" t="s">
        <v>1052</v>
      </c>
    </row>
    <row r="2477" spans="6:11" ht="14.25">
      <c r="F2477" s="30" t="s">
        <v>1053</v>
      </c>
      <c r="G2477" s="30" t="s">
        <v>720</v>
      </c>
      <c r="H2477" s="30" t="s">
        <v>1046</v>
      </c>
      <c r="I2477" s="30" t="s">
        <v>1047</v>
      </c>
      <c r="J2477" s="30" t="s">
        <v>1048</v>
      </c>
      <c r="K2477" s="33" t="s">
        <v>1054</v>
      </c>
    </row>
    <row r="2478" spans="4:12" ht="14.25">
      <c r="D2478" s="31" t="s">
        <v>1121</v>
      </c>
      <c r="E2478" s="32" t="s">
        <v>1056</v>
      </c>
      <c r="F2478" s="30">
        <v>0.0025</v>
      </c>
      <c r="G2478" s="30">
        <v>240</v>
      </c>
      <c r="J2478" s="30">
        <v>1</v>
      </c>
      <c r="K2478" s="33">
        <v>0.6</v>
      </c>
      <c r="L2478" s="33">
        <f>F2478*G2478*J2478</f>
        <v>0.6</v>
      </c>
    </row>
    <row r="2479" ht="14.25">
      <c r="D2479" s="31" t="s">
        <v>1065</v>
      </c>
    </row>
    <row r="2480" spans="4:12" ht="14.25">
      <c r="D2480" s="31" t="s">
        <v>1244</v>
      </c>
      <c r="E2480" s="32" t="s">
        <v>1067</v>
      </c>
      <c r="F2480" s="30">
        <v>0.265</v>
      </c>
      <c r="G2480" s="30">
        <v>3.5</v>
      </c>
      <c r="J2480" s="30">
        <v>1</v>
      </c>
      <c r="K2480" s="33">
        <v>0.9275</v>
      </c>
      <c r="L2480" s="33">
        <f>F2480*G2480*J2480</f>
        <v>0.9275</v>
      </c>
    </row>
    <row r="2481" spans="4:12" ht="14.25">
      <c r="D2481" s="31" t="s">
        <v>1124</v>
      </c>
      <c r="E2481" s="32" t="s">
        <v>1067</v>
      </c>
      <c r="F2481" s="30">
        <v>0.247</v>
      </c>
      <c r="G2481" s="30">
        <v>3.5</v>
      </c>
      <c r="J2481" s="30">
        <v>1</v>
      </c>
      <c r="K2481" s="33">
        <v>0.8645</v>
      </c>
      <c r="L2481" s="33">
        <f>F2481*G2481*J2481</f>
        <v>0.8645</v>
      </c>
    </row>
    <row r="2482" spans="11:12" ht="14.25">
      <c r="K2482" s="33">
        <v>1.792</v>
      </c>
      <c r="L2482" s="33">
        <f>SUM(L2480:L2481)</f>
        <v>1.792</v>
      </c>
    </row>
    <row r="2483" ht="14.25">
      <c r="D2483" s="31" t="s">
        <v>1058</v>
      </c>
    </row>
    <row r="2484" spans="4:12" ht="14.25">
      <c r="D2484" s="31" t="s">
        <v>1059</v>
      </c>
      <c r="F2484" s="30">
        <v>30</v>
      </c>
      <c r="K2484" s="33">
        <v>0.18</v>
      </c>
      <c r="L2484" s="33">
        <f>L2478*F2484*0.01</f>
        <v>0.18</v>
      </c>
    </row>
    <row r="2485" spans="4:12" ht="14.25">
      <c r="D2485" s="31" t="s">
        <v>1068</v>
      </c>
      <c r="F2485" s="30">
        <v>95</v>
      </c>
      <c r="K2485" s="33">
        <v>1.7024</v>
      </c>
      <c r="L2485" s="33">
        <f>L2482*F2485*0.01</f>
        <v>1.7024000000000001</v>
      </c>
    </row>
    <row r="2486" spans="4:12" ht="14.25">
      <c r="D2486" s="31" t="s">
        <v>1060</v>
      </c>
      <c r="K2486" s="33">
        <v>2.392</v>
      </c>
      <c r="L2486" s="33">
        <f>L2478+L2482</f>
        <v>2.392</v>
      </c>
    </row>
    <row r="2487" spans="4:12" ht="14.25">
      <c r="D2487" s="31" t="s">
        <v>1061</v>
      </c>
      <c r="K2487" s="33">
        <v>1.8824</v>
      </c>
      <c r="L2487" s="33">
        <f>L2484+L2485</f>
        <v>1.8824</v>
      </c>
    </row>
    <row r="2488" spans="4:12" ht="14.25">
      <c r="D2488" s="31" t="s">
        <v>1062</v>
      </c>
      <c r="F2488" s="30">
        <v>10</v>
      </c>
      <c r="K2488" s="33">
        <v>0.42744</v>
      </c>
      <c r="L2488" s="33">
        <f>L2478*F2488*0.01+L2484*F2488*0.01+L2482*F2488*0.01+L2485*F2488*0.01</f>
        <v>0.42744000000000004</v>
      </c>
    </row>
    <row r="2489" spans="4:12" ht="14.25">
      <c r="D2489" s="31" t="s">
        <v>1063</v>
      </c>
      <c r="K2489" s="33">
        <v>4.70184</v>
      </c>
      <c r="L2489" s="33">
        <f>L2478+L2482+L2487+L2488</f>
        <v>4.70184</v>
      </c>
    </row>
    <row r="2491" spans="1:6" ht="14.25">
      <c r="A2491" s="30" t="s">
        <v>50</v>
      </c>
      <c r="D2491" s="31" t="s">
        <v>834</v>
      </c>
      <c r="E2491" s="32" t="s">
        <v>731</v>
      </c>
      <c r="F2491" s="30">
        <v>253</v>
      </c>
    </row>
    <row r="2493" ht="14.25">
      <c r="D2493" s="31" t="s">
        <v>1070</v>
      </c>
    </row>
    <row r="2494" spans="6:11" ht="14.25">
      <c r="F2494" s="30" t="s">
        <v>1053</v>
      </c>
      <c r="G2494" s="30" t="s">
        <v>720</v>
      </c>
      <c r="H2494" s="30" t="s">
        <v>1046</v>
      </c>
      <c r="I2494" s="30" t="s">
        <v>1047</v>
      </c>
      <c r="J2494" s="30" t="s">
        <v>1048</v>
      </c>
      <c r="K2494" s="33" t="s">
        <v>1054</v>
      </c>
    </row>
    <row r="2495" spans="4:12" ht="14.25">
      <c r="D2495" s="31" t="s">
        <v>27</v>
      </c>
      <c r="E2495" s="32" t="s">
        <v>731</v>
      </c>
      <c r="F2495" s="30">
        <v>1</v>
      </c>
      <c r="G2495" s="30">
        <v>10.85</v>
      </c>
      <c r="H2495" s="30">
        <v>0</v>
      </c>
      <c r="I2495" s="30">
        <v>10.85</v>
      </c>
      <c r="J2495" s="30">
        <v>1</v>
      </c>
      <c r="K2495" s="33">
        <v>10.85</v>
      </c>
      <c r="L2495" s="33">
        <f>F2495*G2495*(1+H2495*0.01)*J2495</f>
        <v>10.85</v>
      </c>
    </row>
    <row r="2496" ht="14.25">
      <c r="D2496" s="31" t="s">
        <v>1058</v>
      </c>
    </row>
    <row r="2497" spans="4:12" ht="14.25">
      <c r="D2497" s="31" t="s">
        <v>1073</v>
      </c>
      <c r="F2497" s="30">
        <v>10</v>
      </c>
      <c r="K2497" s="33">
        <v>1.085</v>
      </c>
      <c r="L2497" s="33">
        <f>L2495*F2497*0.01</f>
        <v>1.085</v>
      </c>
    </row>
    <row r="2498" spans="4:12" ht="14.25">
      <c r="D2498" s="31" t="s">
        <v>1060</v>
      </c>
      <c r="K2498" s="33">
        <v>10.85</v>
      </c>
      <c r="L2498" s="33">
        <f>L2495</f>
        <v>10.85</v>
      </c>
    </row>
    <row r="2499" spans="4:12" ht="14.25">
      <c r="D2499" s="31" t="s">
        <v>1061</v>
      </c>
      <c r="K2499" s="33">
        <v>1.085</v>
      </c>
      <c r="L2499" s="33">
        <f>L2497</f>
        <v>1.085</v>
      </c>
    </row>
    <row r="2500" spans="4:12" ht="14.25">
      <c r="D2500" s="31" t="s">
        <v>1062</v>
      </c>
      <c r="F2500" s="30">
        <v>10</v>
      </c>
      <c r="K2500" s="33">
        <v>1.1935</v>
      </c>
      <c r="L2500" s="33">
        <f>L2495*F2500*0.01+L2497*F2500*0.01</f>
        <v>1.1935</v>
      </c>
    </row>
    <row r="2501" spans="4:12" ht="14.25">
      <c r="D2501" s="31" t="s">
        <v>1063</v>
      </c>
      <c r="K2501" s="33">
        <v>13.1285</v>
      </c>
      <c r="L2501" s="33">
        <f>L2495+L2499+L2500</f>
        <v>13.128499999999999</v>
      </c>
    </row>
    <row r="2503" spans="1:6" ht="14.25">
      <c r="A2503" s="30" t="s">
        <v>55</v>
      </c>
      <c r="D2503" s="31" t="s">
        <v>835</v>
      </c>
      <c r="E2503" s="32" t="s">
        <v>731</v>
      </c>
      <c r="F2503" s="30">
        <v>230</v>
      </c>
    </row>
    <row r="2505" ht="14.25">
      <c r="D2505" s="31" t="s">
        <v>1065</v>
      </c>
    </row>
    <row r="2506" spans="6:11" ht="14.25">
      <c r="F2506" s="30" t="s">
        <v>1053</v>
      </c>
      <c r="G2506" s="30" t="s">
        <v>720</v>
      </c>
      <c r="H2506" s="30" t="s">
        <v>1046</v>
      </c>
      <c r="I2506" s="30" t="s">
        <v>1047</v>
      </c>
      <c r="J2506" s="30" t="s">
        <v>1048</v>
      </c>
      <c r="K2506" s="33" t="s">
        <v>1054</v>
      </c>
    </row>
    <row r="2507" spans="4:12" ht="14.25">
      <c r="D2507" s="31" t="s">
        <v>1079</v>
      </c>
      <c r="E2507" s="32" t="s">
        <v>1067</v>
      </c>
      <c r="F2507" s="30">
        <v>0.256</v>
      </c>
      <c r="G2507" s="30">
        <v>3.5</v>
      </c>
      <c r="J2507" s="30">
        <v>1</v>
      </c>
      <c r="K2507" s="33">
        <v>0.896</v>
      </c>
      <c r="L2507" s="33">
        <f>F2507*G2507*J2507</f>
        <v>0.896</v>
      </c>
    </row>
    <row r="2508" ht="14.25">
      <c r="D2508" s="31" t="s">
        <v>1058</v>
      </c>
    </row>
    <row r="2509" spans="4:12" ht="14.25">
      <c r="D2509" s="31" t="s">
        <v>1068</v>
      </c>
      <c r="F2509" s="30">
        <v>95</v>
      </c>
      <c r="K2509" s="33">
        <v>0.8512</v>
      </c>
      <c r="L2509" s="33">
        <f>L2507*F2509*0.01</f>
        <v>0.8512000000000001</v>
      </c>
    </row>
    <row r="2510" spans="4:12" ht="14.25">
      <c r="D2510" s="31" t="s">
        <v>1060</v>
      </c>
      <c r="K2510" s="33">
        <v>0.896</v>
      </c>
      <c r="L2510" s="33">
        <f>L2507</f>
        <v>0.896</v>
      </c>
    </row>
    <row r="2511" spans="4:12" ht="14.25">
      <c r="D2511" s="31" t="s">
        <v>1061</v>
      </c>
      <c r="K2511" s="33">
        <v>0.8512</v>
      </c>
      <c r="L2511" s="33">
        <f>L2509</f>
        <v>0.8512000000000001</v>
      </c>
    </row>
    <row r="2512" spans="4:12" ht="14.25">
      <c r="D2512" s="31" t="s">
        <v>1062</v>
      </c>
      <c r="F2512" s="30">
        <v>10</v>
      </c>
      <c r="K2512" s="33">
        <v>0.17472</v>
      </c>
      <c r="L2512" s="33">
        <f>L2507*F2512*0.01+L2509*F2512*0.01</f>
        <v>0.17472000000000001</v>
      </c>
    </row>
    <row r="2513" spans="4:12" ht="14.25">
      <c r="D2513" s="31" t="s">
        <v>1063</v>
      </c>
      <c r="K2513" s="33">
        <v>1.92192</v>
      </c>
      <c r="L2513" s="33">
        <f>L2507+L2511+L2512</f>
        <v>1.92192</v>
      </c>
    </row>
    <row r="2515" spans="1:6" ht="14.25">
      <c r="A2515" s="30" t="s">
        <v>57</v>
      </c>
      <c r="D2515" s="31" t="s">
        <v>836</v>
      </c>
      <c r="E2515" s="32" t="s">
        <v>731</v>
      </c>
      <c r="F2515" s="30">
        <v>23</v>
      </c>
    </row>
    <row r="2517" ht="14.25">
      <c r="D2517" s="31" t="s">
        <v>1065</v>
      </c>
    </row>
    <row r="2518" spans="6:11" ht="14.25">
      <c r="F2518" s="30" t="s">
        <v>1053</v>
      </c>
      <c r="G2518" s="30" t="s">
        <v>720</v>
      </c>
      <c r="H2518" s="30" t="s">
        <v>1046</v>
      </c>
      <c r="I2518" s="30" t="s">
        <v>1047</v>
      </c>
      <c r="J2518" s="30" t="s">
        <v>1048</v>
      </c>
      <c r="K2518" s="33" t="s">
        <v>1054</v>
      </c>
    </row>
    <row r="2519" spans="4:12" ht="14.25">
      <c r="D2519" s="31" t="s">
        <v>1079</v>
      </c>
      <c r="E2519" s="32" t="s">
        <v>1067</v>
      </c>
      <c r="F2519" s="30">
        <v>0.205</v>
      </c>
      <c r="G2519" s="30">
        <v>3.5</v>
      </c>
      <c r="J2519" s="30">
        <v>1</v>
      </c>
      <c r="K2519" s="33">
        <v>0.7175</v>
      </c>
      <c r="L2519" s="33">
        <f>F2519*G2519*J2519</f>
        <v>0.7174999999999999</v>
      </c>
    </row>
    <row r="2520" ht="14.25">
      <c r="D2520" s="31" t="s">
        <v>1058</v>
      </c>
    </row>
    <row r="2521" spans="4:12" ht="14.25">
      <c r="D2521" s="31" t="s">
        <v>1068</v>
      </c>
      <c r="F2521" s="30">
        <v>95</v>
      </c>
      <c r="K2521" s="33">
        <v>0.68162</v>
      </c>
      <c r="L2521" s="33">
        <f>L2519*F2521*0.01</f>
        <v>0.6816249999999999</v>
      </c>
    </row>
    <row r="2522" spans="4:12" ht="14.25">
      <c r="D2522" s="31" t="s">
        <v>1060</v>
      </c>
      <c r="K2522" s="33">
        <v>0.7175</v>
      </c>
      <c r="L2522" s="33">
        <f>L2519</f>
        <v>0.7174999999999999</v>
      </c>
    </row>
    <row r="2523" spans="4:12" ht="14.25">
      <c r="D2523" s="31" t="s">
        <v>1061</v>
      </c>
      <c r="K2523" s="33">
        <v>0.68162</v>
      </c>
      <c r="L2523" s="33">
        <f>L2521</f>
        <v>0.6816249999999999</v>
      </c>
    </row>
    <row r="2524" spans="4:12" ht="14.25">
      <c r="D2524" s="31" t="s">
        <v>1062</v>
      </c>
      <c r="F2524" s="30">
        <v>10</v>
      </c>
      <c r="K2524" s="33">
        <v>0.13991</v>
      </c>
      <c r="L2524" s="33">
        <f>L2519*F2524*0.01+L2521*F2524*0.01</f>
        <v>0.1399125</v>
      </c>
    </row>
    <row r="2525" spans="4:12" ht="14.25">
      <c r="D2525" s="31" t="s">
        <v>1063</v>
      </c>
      <c r="K2525" s="33">
        <v>1.53904</v>
      </c>
      <c r="L2525" s="33">
        <f>L2519+L2523+L2524</f>
        <v>1.5390374999999996</v>
      </c>
    </row>
    <row r="2527" spans="1:6" ht="14.25">
      <c r="A2527" s="30" t="s">
        <v>59</v>
      </c>
      <c r="D2527" s="31" t="s">
        <v>837</v>
      </c>
      <c r="E2527" s="32" t="s">
        <v>731</v>
      </c>
      <c r="F2527" s="30">
        <v>4470</v>
      </c>
    </row>
    <row r="2529" ht="14.25">
      <c r="D2529" s="31" t="s">
        <v>1070</v>
      </c>
    </row>
    <row r="2530" spans="6:11" ht="14.25">
      <c r="F2530" s="30" t="s">
        <v>1053</v>
      </c>
      <c r="G2530" s="30" t="s">
        <v>720</v>
      </c>
      <c r="H2530" s="30" t="s">
        <v>1046</v>
      </c>
      <c r="I2530" s="30" t="s">
        <v>1047</v>
      </c>
      <c r="J2530" s="30" t="s">
        <v>1048</v>
      </c>
      <c r="K2530" s="33" t="s">
        <v>1054</v>
      </c>
    </row>
    <row r="2531" spans="4:12" ht="14.25">
      <c r="D2531" s="31" t="s">
        <v>31</v>
      </c>
      <c r="E2531" s="32" t="s">
        <v>731</v>
      </c>
      <c r="F2531" s="30">
        <v>1</v>
      </c>
      <c r="G2531" s="30">
        <v>8.25</v>
      </c>
      <c r="H2531" s="30">
        <v>0</v>
      </c>
      <c r="I2531" s="30">
        <v>8.25</v>
      </c>
      <c r="J2531" s="30">
        <v>1</v>
      </c>
      <c r="K2531" s="33">
        <v>8.25</v>
      </c>
      <c r="L2531" s="33">
        <f>F2531*G2531*(1+H2531*0.01)*J2531</f>
        <v>8.25</v>
      </c>
    </row>
    <row r="2532" ht="14.25">
      <c r="D2532" s="31" t="s">
        <v>1058</v>
      </c>
    </row>
    <row r="2533" spans="4:12" ht="14.25">
      <c r="D2533" s="31" t="s">
        <v>1073</v>
      </c>
      <c r="F2533" s="30">
        <v>10</v>
      </c>
      <c r="K2533" s="33">
        <v>0.825</v>
      </c>
      <c r="L2533" s="33">
        <f>L2531*F2533*0.01</f>
        <v>0.8250000000000001</v>
      </c>
    </row>
    <row r="2534" spans="4:12" ht="14.25">
      <c r="D2534" s="31" t="s">
        <v>1060</v>
      </c>
      <c r="K2534" s="33">
        <v>8.25</v>
      </c>
      <c r="L2534" s="33">
        <f>L2531</f>
        <v>8.25</v>
      </c>
    </row>
    <row r="2535" spans="4:12" ht="14.25">
      <c r="D2535" s="31" t="s">
        <v>1061</v>
      </c>
      <c r="K2535" s="33">
        <v>0.825</v>
      </c>
      <c r="L2535" s="33">
        <f>L2533</f>
        <v>0.8250000000000001</v>
      </c>
    </row>
    <row r="2536" spans="4:12" ht="14.25">
      <c r="D2536" s="31" t="s">
        <v>1062</v>
      </c>
      <c r="F2536" s="30">
        <v>10</v>
      </c>
      <c r="K2536" s="33">
        <v>0.9075</v>
      </c>
      <c r="L2536" s="33">
        <f>L2531*F2536*0.01+L2533*F2536*0.01</f>
        <v>0.9075000000000001</v>
      </c>
    </row>
    <row r="2537" spans="4:12" ht="14.25">
      <c r="D2537" s="31" t="s">
        <v>1063</v>
      </c>
      <c r="K2537" s="33">
        <v>9.9825</v>
      </c>
      <c r="L2537" s="33">
        <f>L2531+L2535+L2536</f>
        <v>9.9825</v>
      </c>
    </row>
    <row r="2539" spans="1:6" ht="14.25">
      <c r="A2539" s="30" t="s">
        <v>64</v>
      </c>
      <c r="D2539" s="31" t="s">
        <v>840</v>
      </c>
      <c r="E2539" s="32" t="s">
        <v>731</v>
      </c>
      <c r="F2539" s="30">
        <v>2170</v>
      </c>
    </row>
    <row r="2541" ht="14.25">
      <c r="D2541" s="31" t="s">
        <v>1065</v>
      </c>
    </row>
    <row r="2542" spans="6:11" ht="14.25">
      <c r="F2542" s="30" t="s">
        <v>1053</v>
      </c>
      <c r="G2542" s="30" t="s">
        <v>720</v>
      </c>
      <c r="H2542" s="30" t="s">
        <v>1046</v>
      </c>
      <c r="I2542" s="30" t="s">
        <v>1047</v>
      </c>
      <c r="J2542" s="30" t="s">
        <v>1048</v>
      </c>
      <c r="K2542" s="33" t="s">
        <v>1054</v>
      </c>
    </row>
    <row r="2543" spans="4:12" ht="14.25">
      <c r="D2543" s="31" t="s">
        <v>1079</v>
      </c>
      <c r="E2543" s="32" t="s">
        <v>1067</v>
      </c>
      <c r="F2543" s="30">
        <v>0.256</v>
      </c>
      <c r="G2543" s="30">
        <v>3.5</v>
      </c>
      <c r="J2543" s="30">
        <v>1</v>
      </c>
      <c r="K2543" s="33">
        <v>0.896</v>
      </c>
      <c r="L2543" s="33">
        <f>F2543*G2543*J2543</f>
        <v>0.896</v>
      </c>
    </row>
    <row r="2544" ht="14.25">
      <c r="D2544" s="31" t="s">
        <v>1058</v>
      </c>
    </row>
    <row r="2545" spans="4:12" ht="14.25">
      <c r="D2545" s="31" t="s">
        <v>1068</v>
      </c>
      <c r="F2545" s="30">
        <v>95</v>
      </c>
      <c r="K2545" s="33">
        <v>0.8512</v>
      </c>
      <c r="L2545" s="33">
        <f>L2543*F2545*0.01</f>
        <v>0.8512000000000001</v>
      </c>
    </row>
    <row r="2546" spans="4:12" ht="14.25">
      <c r="D2546" s="31" t="s">
        <v>1060</v>
      </c>
      <c r="K2546" s="33">
        <v>0.896</v>
      </c>
      <c r="L2546" s="33">
        <f>L2543</f>
        <v>0.896</v>
      </c>
    </row>
    <row r="2547" spans="4:12" ht="14.25">
      <c r="D2547" s="31" t="s">
        <v>1061</v>
      </c>
      <c r="K2547" s="33">
        <v>0.8512</v>
      </c>
      <c r="L2547" s="33">
        <f>L2545</f>
        <v>0.8512000000000001</v>
      </c>
    </row>
    <row r="2548" spans="4:12" ht="14.25">
      <c r="D2548" s="31" t="s">
        <v>1062</v>
      </c>
      <c r="F2548" s="30">
        <v>10</v>
      </c>
      <c r="K2548" s="33">
        <v>0.17472</v>
      </c>
      <c r="L2548" s="33">
        <f>L2543*F2548*0.01+L2545*F2548*0.01</f>
        <v>0.17472000000000001</v>
      </c>
    </row>
    <row r="2549" spans="4:12" ht="14.25">
      <c r="D2549" s="31" t="s">
        <v>1063</v>
      </c>
      <c r="K2549" s="33">
        <v>1.92192</v>
      </c>
      <c r="L2549" s="33">
        <f>L2543+L2547+L2548</f>
        <v>1.92192</v>
      </c>
    </row>
    <row r="2551" spans="1:6" ht="28.5">
      <c r="A2551" s="30" t="s">
        <v>65</v>
      </c>
      <c r="D2551" s="31" t="s">
        <v>841</v>
      </c>
      <c r="E2551" s="32" t="s">
        <v>731</v>
      </c>
      <c r="F2551" s="30">
        <v>1830</v>
      </c>
    </row>
    <row r="2553" ht="14.25">
      <c r="D2553" s="31" t="s">
        <v>1065</v>
      </c>
    </row>
    <row r="2554" spans="6:11" ht="14.25">
      <c r="F2554" s="30" t="s">
        <v>1053</v>
      </c>
      <c r="G2554" s="30" t="s">
        <v>720</v>
      </c>
      <c r="H2554" s="30" t="s">
        <v>1046</v>
      </c>
      <c r="I2554" s="30" t="s">
        <v>1047</v>
      </c>
      <c r="J2554" s="30" t="s">
        <v>1048</v>
      </c>
      <c r="K2554" s="33" t="s">
        <v>1054</v>
      </c>
    </row>
    <row r="2555" spans="4:12" ht="14.25">
      <c r="D2555" s="31" t="s">
        <v>1079</v>
      </c>
      <c r="E2555" s="32" t="s">
        <v>1067</v>
      </c>
      <c r="F2555" s="30">
        <v>0.105</v>
      </c>
      <c r="G2555" s="30">
        <v>3.5</v>
      </c>
      <c r="J2555" s="30">
        <v>1</v>
      </c>
      <c r="K2555" s="33">
        <v>0.3675</v>
      </c>
      <c r="L2555" s="33">
        <f>F2555*G2555*J2555</f>
        <v>0.3675</v>
      </c>
    </row>
    <row r="2556" ht="14.25">
      <c r="D2556" s="31" t="s">
        <v>1058</v>
      </c>
    </row>
    <row r="2557" spans="4:12" ht="14.25">
      <c r="D2557" s="31" t="s">
        <v>1068</v>
      </c>
      <c r="F2557" s="30">
        <v>95</v>
      </c>
      <c r="K2557" s="33">
        <v>0.34913</v>
      </c>
      <c r="L2557" s="33">
        <f>L2555*F2557*0.01</f>
        <v>0.349125</v>
      </c>
    </row>
    <row r="2558" spans="4:12" ht="14.25">
      <c r="D2558" s="31" t="s">
        <v>1060</v>
      </c>
      <c r="K2558" s="33">
        <v>0.3675</v>
      </c>
      <c r="L2558" s="33">
        <f>L2555</f>
        <v>0.3675</v>
      </c>
    </row>
    <row r="2559" spans="4:12" ht="14.25">
      <c r="D2559" s="31" t="s">
        <v>1061</v>
      </c>
      <c r="K2559" s="33">
        <v>0.34913</v>
      </c>
      <c r="L2559" s="33">
        <f>L2557</f>
        <v>0.349125</v>
      </c>
    </row>
    <row r="2560" spans="4:12" ht="14.25">
      <c r="D2560" s="31" t="s">
        <v>1062</v>
      </c>
      <c r="F2560" s="30">
        <v>10</v>
      </c>
      <c r="K2560" s="33">
        <v>0.07166</v>
      </c>
      <c r="L2560" s="33">
        <f>L2555*F2560*0.01+L2557*F2560*0.01</f>
        <v>0.07166249999999999</v>
      </c>
    </row>
    <row r="2561" spans="4:12" ht="14.25">
      <c r="D2561" s="31" t="s">
        <v>1063</v>
      </c>
      <c r="K2561" s="33">
        <v>0.78829</v>
      </c>
      <c r="L2561" s="33">
        <f>L2555+L2559+L2560</f>
        <v>0.7882875</v>
      </c>
    </row>
    <row r="2563" spans="1:6" ht="14.25">
      <c r="A2563" s="30" t="s">
        <v>66</v>
      </c>
      <c r="D2563" s="31" t="s">
        <v>836</v>
      </c>
      <c r="E2563" s="32" t="s">
        <v>731</v>
      </c>
      <c r="F2563" s="30">
        <v>470</v>
      </c>
    </row>
    <row r="2565" ht="14.25">
      <c r="D2565" s="31" t="s">
        <v>1065</v>
      </c>
    </row>
    <row r="2566" spans="6:11" ht="14.25">
      <c r="F2566" s="30" t="s">
        <v>1053</v>
      </c>
      <c r="G2566" s="30" t="s">
        <v>720</v>
      </c>
      <c r="H2566" s="30" t="s">
        <v>1046</v>
      </c>
      <c r="I2566" s="30" t="s">
        <v>1047</v>
      </c>
      <c r="J2566" s="30" t="s">
        <v>1048</v>
      </c>
      <c r="K2566" s="33" t="s">
        <v>1054</v>
      </c>
    </row>
    <row r="2567" spans="4:12" ht="14.25">
      <c r="D2567" s="31" t="s">
        <v>1079</v>
      </c>
      <c r="E2567" s="32" t="s">
        <v>1067</v>
      </c>
      <c r="F2567" s="30">
        <v>0.205</v>
      </c>
      <c r="G2567" s="30">
        <v>3.5</v>
      </c>
      <c r="J2567" s="30">
        <v>1</v>
      </c>
      <c r="K2567" s="33">
        <v>0.7175</v>
      </c>
      <c r="L2567" s="33">
        <f>F2567*G2567*J2567</f>
        <v>0.7174999999999999</v>
      </c>
    </row>
    <row r="2568" ht="14.25">
      <c r="D2568" s="31" t="s">
        <v>1058</v>
      </c>
    </row>
    <row r="2569" spans="4:12" ht="14.25">
      <c r="D2569" s="31" t="s">
        <v>1068</v>
      </c>
      <c r="F2569" s="30">
        <v>95</v>
      </c>
      <c r="K2569" s="33">
        <v>0.68162</v>
      </c>
      <c r="L2569" s="33">
        <f>L2567*F2569*0.01</f>
        <v>0.6816249999999999</v>
      </c>
    </row>
    <row r="2570" spans="4:12" ht="14.25">
      <c r="D2570" s="31" t="s">
        <v>1060</v>
      </c>
      <c r="K2570" s="33">
        <v>0.7175</v>
      </c>
      <c r="L2570" s="33">
        <f>L2567</f>
        <v>0.7174999999999999</v>
      </c>
    </row>
    <row r="2571" spans="4:12" ht="14.25">
      <c r="D2571" s="31" t="s">
        <v>1061</v>
      </c>
      <c r="K2571" s="33">
        <v>0.68162</v>
      </c>
      <c r="L2571" s="33">
        <f>L2569</f>
        <v>0.6816249999999999</v>
      </c>
    </row>
    <row r="2572" spans="4:12" ht="14.25">
      <c r="D2572" s="31" t="s">
        <v>1062</v>
      </c>
      <c r="F2572" s="30">
        <v>10</v>
      </c>
      <c r="K2572" s="33">
        <v>0.13991</v>
      </c>
      <c r="L2572" s="33">
        <f>L2567*F2572*0.01+L2569*F2572*0.01</f>
        <v>0.1399125</v>
      </c>
    </row>
    <row r="2573" spans="4:12" ht="14.25">
      <c r="D2573" s="31" t="s">
        <v>1063</v>
      </c>
      <c r="K2573" s="33">
        <v>1.53904</v>
      </c>
      <c r="L2573" s="33">
        <f>L2567+L2571+L2572</f>
        <v>1.5390374999999996</v>
      </c>
    </row>
    <row r="2575" spans="1:6" ht="14.25">
      <c r="A2575" s="30" t="s">
        <v>75</v>
      </c>
      <c r="D2575" s="31" t="s">
        <v>842</v>
      </c>
      <c r="E2575" s="32" t="s">
        <v>731</v>
      </c>
      <c r="F2575" s="30">
        <v>682</v>
      </c>
    </row>
    <row r="2577" ht="14.25">
      <c r="D2577" s="31" t="s">
        <v>1070</v>
      </c>
    </row>
    <row r="2578" spans="6:11" ht="14.25">
      <c r="F2578" s="30" t="s">
        <v>1053</v>
      </c>
      <c r="G2578" s="30" t="s">
        <v>720</v>
      </c>
      <c r="H2578" s="30" t="s">
        <v>1046</v>
      </c>
      <c r="I2578" s="30" t="s">
        <v>1047</v>
      </c>
      <c r="J2578" s="30" t="s">
        <v>1048</v>
      </c>
      <c r="K2578" s="33" t="s">
        <v>1054</v>
      </c>
    </row>
    <row r="2579" spans="4:12" ht="14.25">
      <c r="D2579" s="31" t="s">
        <v>36</v>
      </c>
      <c r="E2579" s="32" t="s">
        <v>731</v>
      </c>
      <c r="F2579" s="30">
        <v>1</v>
      </c>
      <c r="G2579" s="30">
        <v>6.6</v>
      </c>
      <c r="H2579" s="30">
        <v>0</v>
      </c>
      <c r="I2579" s="30">
        <v>6.6</v>
      </c>
      <c r="J2579" s="30">
        <v>1</v>
      </c>
      <c r="K2579" s="33">
        <v>6.6</v>
      </c>
      <c r="L2579" s="33">
        <f>F2579*G2579*(1+H2579*0.01)*J2579</f>
        <v>6.6</v>
      </c>
    </row>
    <row r="2580" ht="14.25">
      <c r="D2580" s="31" t="s">
        <v>1058</v>
      </c>
    </row>
    <row r="2581" spans="4:12" ht="14.25">
      <c r="D2581" s="31" t="s">
        <v>1073</v>
      </c>
      <c r="F2581" s="30">
        <v>10</v>
      </c>
      <c r="K2581" s="33">
        <v>0.66</v>
      </c>
      <c r="L2581" s="33">
        <f>L2579*F2581*0.01</f>
        <v>0.66</v>
      </c>
    </row>
    <row r="2582" spans="4:12" ht="14.25">
      <c r="D2582" s="31" t="s">
        <v>1060</v>
      </c>
      <c r="K2582" s="33">
        <v>6.6</v>
      </c>
      <c r="L2582" s="33">
        <f>L2579</f>
        <v>6.6</v>
      </c>
    </row>
    <row r="2583" spans="4:12" ht="14.25">
      <c r="D2583" s="31" t="s">
        <v>1061</v>
      </c>
      <c r="K2583" s="33">
        <v>0.66</v>
      </c>
      <c r="L2583" s="33">
        <f>L2581</f>
        <v>0.66</v>
      </c>
    </row>
    <row r="2584" spans="4:12" ht="14.25">
      <c r="D2584" s="31" t="s">
        <v>1062</v>
      </c>
      <c r="F2584" s="30">
        <v>10</v>
      </c>
      <c r="K2584" s="33">
        <v>0.726</v>
      </c>
      <c r="L2584" s="33">
        <f>L2579*F2584*0.01+L2581*F2584*0.01</f>
        <v>0.726</v>
      </c>
    </row>
    <row r="2585" spans="4:12" ht="14.25">
      <c r="D2585" s="31" t="s">
        <v>1063</v>
      </c>
      <c r="K2585" s="33">
        <v>7.986</v>
      </c>
      <c r="L2585" s="33">
        <f>L2579+L2583+L2584</f>
        <v>7.986</v>
      </c>
    </row>
    <row r="2587" spans="1:6" ht="14.25">
      <c r="A2587" s="30" t="s">
        <v>79</v>
      </c>
      <c r="D2587" s="31" t="s">
        <v>840</v>
      </c>
      <c r="E2587" s="32" t="s">
        <v>731</v>
      </c>
      <c r="F2587" s="30">
        <v>90</v>
      </c>
    </row>
    <row r="2589" ht="14.25">
      <c r="D2589" s="31" t="s">
        <v>1065</v>
      </c>
    </row>
    <row r="2590" spans="6:11" ht="14.25">
      <c r="F2590" s="30" t="s">
        <v>1053</v>
      </c>
      <c r="G2590" s="30" t="s">
        <v>720</v>
      </c>
      <c r="H2590" s="30" t="s">
        <v>1046</v>
      </c>
      <c r="I2590" s="30" t="s">
        <v>1047</v>
      </c>
      <c r="J2590" s="30" t="s">
        <v>1048</v>
      </c>
      <c r="K2590" s="33" t="s">
        <v>1054</v>
      </c>
    </row>
    <row r="2591" spans="4:12" ht="14.25">
      <c r="D2591" s="31" t="s">
        <v>1079</v>
      </c>
      <c r="E2591" s="32" t="s">
        <v>1067</v>
      </c>
      <c r="F2591" s="30">
        <v>0.248</v>
      </c>
      <c r="G2591" s="30">
        <v>3.5</v>
      </c>
      <c r="J2591" s="30">
        <v>1</v>
      </c>
      <c r="K2591" s="33">
        <v>0.868</v>
      </c>
      <c r="L2591" s="33">
        <f>F2591*G2591*J2591</f>
        <v>0.868</v>
      </c>
    </row>
    <row r="2592" ht="14.25">
      <c r="D2592" s="31" t="s">
        <v>1058</v>
      </c>
    </row>
    <row r="2593" spans="4:12" ht="14.25">
      <c r="D2593" s="31" t="s">
        <v>1068</v>
      </c>
      <c r="F2593" s="30">
        <v>95</v>
      </c>
      <c r="K2593" s="33">
        <v>0.8246</v>
      </c>
      <c r="L2593" s="33">
        <f>L2591*F2593*0.01</f>
        <v>0.8246</v>
      </c>
    </row>
    <row r="2594" spans="4:12" ht="14.25">
      <c r="D2594" s="31" t="s">
        <v>1060</v>
      </c>
      <c r="K2594" s="33">
        <v>0.868</v>
      </c>
      <c r="L2594" s="33">
        <f>L2591</f>
        <v>0.868</v>
      </c>
    </row>
    <row r="2595" spans="4:12" ht="14.25">
      <c r="D2595" s="31" t="s">
        <v>1061</v>
      </c>
      <c r="K2595" s="33">
        <v>0.8246</v>
      </c>
      <c r="L2595" s="33">
        <f>L2593</f>
        <v>0.8246</v>
      </c>
    </row>
    <row r="2596" spans="4:12" ht="14.25">
      <c r="D2596" s="31" t="s">
        <v>1062</v>
      </c>
      <c r="F2596" s="30">
        <v>10</v>
      </c>
      <c r="K2596" s="33">
        <v>0.16926</v>
      </c>
      <c r="L2596" s="33">
        <f>L2591*F2596*0.01+L2593*F2596*0.01</f>
        <v>0.16926000000000002</v>
      </c>
    </row>
    <row r="2597" spans="4:12" ht="14.25">
      <c r="D2597" s="31" t="s">
        <v>1063</v>
      </c>
      <c r="K2597" s="33">
        <v>1.86186</v>
      </c>
      <c r="L2597" s="33">
        <f>L2591+L2595+L2596</f>
        <v>1.86186</v>
      </c>
    </row>
    <row r="2599" spans="1:6" ht="28.5">
      <c r="A2599" s="30" t="s">
        <v>80</v>
      </c>
      <c r="D2599" s="31" t="s">
        <v>841</v>
      </c>
      <c r="E2599" s="32" t="s">
        <v>731</v>
      </c>
      <c r="F2599" s="30">
        <v>530</v>
      </c>
    </row>
    <row r="2601" ht="14.25">
      <c r="D2601" s="31" t="s">
        <v>1065</v>
      </c>
    </row>
    <row r="2602" spans="6:11" ht="14.25">
      <c r="F2602" s="30" t="s">
        <v>1053</v>
      </c>
      <c r="G2602" s="30" t="s">
        <v>720</v>
      </c>
      <c r="H2602" s="30" t="s">
        <v>1046</v>
      </c>
      <c r="I2602" s="30" t="s">
        <v>1047</v>
      </c>
      <c r="J2602" s="30" t="s">
        <v>1048</v>
      </c>
      <c r="K2602" s="33" t="s">
        <v>1054</v>
      </c>
    </row>
    <row r="2603" spans="4:12" ht="14.25">
      <c r="D2603" s="31" t="s">
        <v>1079</v>
      </c>
      <c r="E2603" s="32" t="s">
        <v>1067</v>
      </c>
      <c r="F2603" s="30">
        <v>0.105</v>
      </c>
      <c r="G2603" s="30">
        <v>3.5</v>
      </c>
      <c r="J2603" s="30">
        <v>1</v>
      </c>
      <c r="K2603" s="33">
        <v>0.3675</v>
      </c>
      <c r="L2603" s="33">
        <f>F2603*G2603*J2603</f>
        <v>0.3675</v>
      </c>
    </row>
    <row r="2604" ht="14.25">
      <c r="D2604" s="31" t="s">
        <v>1058</v>
      </c>
    </row>
    <row r="2605" spans="4:12" ht="14.25">
      <c r="D2605" s="31" t="s">
        <v>1068</v>
      </c>
      <c r="F2605" s="30">
        <v>95</v>
      </c>
      <c r="K2605" s="33">
        <v>0.34913</v>
      </c>
      <c r="L2605" s="33">
        <f>L2603*F2605*0.01</f>
        <v>0.349125</v>
      </c>
    </row>
    <row r="2606" spans="4:12" ht="14.25">
      <c r="D2606" s="31" t="s">
        <v>1060</v>
      </c>
      <c r="K2606" s="33">
        <v>0.3675</v>
      </c>
      <c r="L2606" s="33">
        <f>L2603</f>
        <v>0.3675</v>
      </c>
    </row>
    <row r="2607" spans="4:12" ht="14.25">
      <c r="D2607" s="31" t="s">
        <v>1061</v>
      </c>
      <c r="K2607" s="33">
        <v>0.34913</v>
      </c>
      <c r="L2607" s="33">
        <f>L2605</f>
        <v>0.349125</v>
      </c>
    </row>
    <row r="2608" spans="4:12" ht="14.25">
      <c r="D2608" s="31" t="s">
        <v>1062</v>
      </c>
      <c r="F2608" s="30">
        <v>10</v>
      </c>
      <c r="K2608" s="33">
        <v>0.07166</v>
      </c>
      <c r="L2608" s="33">
        <f>L2603*F2608*0.01+L2605*F2608*0.01</f>
        <v>0.07166249999999999</v>
      </c>
    </row>
    <row r="2609" spans="4:12" ht="14.25">
      <c r="D2609" s="31" t="s">
        <v>1063</v>
      </c>
      <c r="K2609" s="33">
        <v>0.78829</v>
      </c>
      <c r="L2609" s="33">
        <f>L2603+L2607+L2608</f>
        <v>0.7882875</v>
      </c>
    </row>
    <row r="2611" spans="1:6" ht="14.25">
      <c r="A2611" s="30" t="s">
        <v>82</v>
      </c>
      <c r="D2611" s="31" t="s">
        <v>836</v>
      </c>
      <c r="E2611" s="32" t="s">
        <v>731</v>
      </c>
      <c r="F2611" s="30">
        <v>62</v>
      </c>
    </row>
    <row r="2613" ht="14.25">
      <c r="D2613" s="31" t="s">
        <v>1065</v>
      </c>
    </row>
    <row r="2614" spans="6:11" ht="14.25">
      <c r="F2614" s="30" t="s">
        <v>1053</v>
      </c>
      <c r="G2614" s="30" t="s">
        <v>720</v>
      </c>
      <c r="H2614" s="30" t="s">
        <v>1046</v>
      </c>
      <c r="I2614" s="30" t="s">
        <v>1047</v>
      </c>
      <c r="J2614" s="30" t="s">
        <v>1048</v>
      </c>
      <c r="K2614" s="33" t="s">
        <v>1054</v>
      </c>
    </row>
    <row r="2615" spans="4:12" ht="14.25">
      <c r="D2615" s="31" t="s">
        <v>1079</v>
      </c>
      <c r="E2615" s="32" t="s">
        <v>1067</v>
      </c>
      <c r="F2615" s="30">
        <v>0.205</v>
      </c>
      <c r="G2615" s="30">
        <v>3.5</v>
      </c>
      <c r="J2615" s="30">
        <v>1</v>
      </c>
      <c r="K2615" s="33">
        <v>0.7175</v>
      </c>
      <c r="L2615" s="33">
        <f>F2615*G2615*J2615</f>
        <v>0.7174999999999999</v>
      </c>
    </row>
    <row r="2616" ht="14.25">
      <c r="D2616" s="31" t="s">
        <v>1058</v>
      </c>
    </row>
    <row r="2617" spans="4:12" ht="14.25">
      <c r="D2617" s="31" t="s">
        <v>1068</v>
      </c>
      <c r="F2617" s="30">
        <v>95</v>
      </c>
      <c r="K2617" s="33">
        <v>0.68162</v>
      </c>
      <c r="L2617" s="33">
        <f>L2615*F2617*0.01</f>
        <v>0.6816249999999999</v>
      </c>
    </row>
    <row r="2618" spans="4:12" ht="14.25">
      <c r="D2618" s="31" t="s">
        <v>1060</v>
      </c>
      <c r="K2618" s="33">
        <v>0.7175</v>
      </c>
      <c r="L2618" s="33">
        <f>L2615</f>
        <v>0.7174999999999999</v>
      </c>
    </row>
    <row r="2619" spans="4:12" ht="14.25">
      <c r="D2619" s="31" t="s">
        <v>1061</v>
      </c>
      <c r="K2619" s="33">
        <v>0.68162</v>
      </c>
      <c r="L2619" s="33">
        <f>L2617</f>
        <v>0.6816249999999999</v>
      </c>
    </row>
    <row r="2620" spans="4:12" ht="14.25">
      <c r="D2620" s="31" t="s">
        <v>1062</v>
      </c>
      <c r="F2620" s="30">
        <v>10</v>
      </c>
      <c r="K2620" s="33">
        <v>0.13991</v>
      </c>
      <c r="L2620" s="33">
        <f>L2615*F2620*0.01+L2617*F2620*0.01</f>
        <v>0.1399125</v>
      </c>
    </row>
    <row r="2621" spans="4:12" ht="14.25">
      <c r="D2621" s="31" t="s">
        <v>1063</v>
      </c>
      <c r="K2621" s="33">
        <v>1.53904</v>
      </c>
      <c r="L2621" s="33">
        <f>L2615+L2619+L2620</f>
        <v>1.5390374999999996</v>
      </c>
    </row>
    <row r="2623" spans="1:6" ht="14.25">
      <c r="A2623" s="30" t="s">
        <v>84</v>
      </c>
      <c r="D2623" s="31" t="s">
        <v>1029</v>
      </c>
      <c r="E2623" s="32" t="s">
        <v>731</v>
      </c>
      <c r="F2623" s="30">
        <v>550</v>
      </c>
    </row>
    <row r="2625" ht="14.25">
      <c r="D2625" s="31" t="s">
        <v>1070</v>
      </c>
    </row>
    <row r="2626" spans="6:11" ht="14.25">
      <c r="F2626" s="30" t="s">
        <v>1053</v>
      </c>
      <c r="G2626" s="30" t="s">
        <v>720</v>
      </c>
      <c r="H2626" s="30" t="s">
        <v>1046</v>
      </c>
      <c r="I2626" s="30" t="s">
        <v>1047</v>
      </c>
      <c r="J2626" s="30" t="s">
        <v>1048</v>
      </c>
      <c r="K2626" s="33" t="s">
        <v>1054</v>
      </c>
    </row>
    <row r="2627" spans="4:12" ht="14.25">
      <c r="D2627" s="31" t="s">
        <v>41</v>
      </c>
      <c r="E2627" s="32" t="s">
        <v>731</v>
      </c>
      <c r="F2627" s="30">
        <v>1</v>
      </c>
      <c r="G2627" s="30">
        <v>5</v>
      </c>
      <c r="H2627" s="30">
        <v>0</v>
      </c>
      <c r="I2627" s="30">
        <v>5</v>
      </c>
      <c r="J2627" s="30">
        <v>1</v>
      </c>
      <c r="K2627" s="33">
        <v>5</v>
      </c>
      <c r="L2627" s="33">
        <f>F2627*G2627*(1+H2627*0.01)*J2627</f>
        <v>5</v>
      </c>
    </row>
    <row r="2628" ht="14.25">
      <c r="D2628" s="31" t="s">
        <v>1058</v>
      </c>
    </row>
    <row r="2629" spans="4:12" ht="14.25">
      <c r="D2629" s="31" t="s">
        <v>1073</v>
      </c>
      <c r="F2629" s="30">
        <v>10</v>
      </c>
      <c r="K2629" s="33">
        <v>0.5</v>
      </c>
      <c r="L2629" s="33">
        <f>L2627*F2629*0.01</f>
        <v>0.5</v>
      </c>
    </row>
    <row r="2630" spans="4:12" ht="14.25">
      <c r="D2630" s="31" t="s">
        <v>1060</v>
      </c>
      <c r="K2630" s="33">
        <v>5</v>
      </c>
      <c r="L2630" s="33">
        <f>L2627</f>
        <v>5</v>
      </c>
    </row>
    <row r="2631" spans="4:12" ht="14.25">
      <c r="D2631" s="31" t="s">
        <v>1061</v>
      </c>
      <c r="K2631" s="33">
        <v>0.5</v>
      </c>
      <c r="L2631" s="33">
        <f>L2629</f>
        <v>0.5</v>
      </c>
    </row>
    <row r="2632" spans="4:12" ht="14.25">
      <c r="D2632" s="31" t="s">
        <v>1062</v>
      </c>
      <c r="F2632" s="30">
        <v>10</v>
      </c>
      <c r="K2632" s="33">
        <v>0.55</v>
      </c>
      <c r="L2632" s="33">
        <f>L2627*F2632*0.01+L2629*F2632*0.01</f>
        <v>0.55</v>
      </c>
    </row>
    <row r="2633" spans="4:12" ht="14.25">
      <c r="D2633" s="31" t="s">
        <v>1063</v>
      </c>
      <c r="K2633" s="33">
        <v>6.05</v>
      </c>
      <c r="L2633" s="33">
        <f>L2627+L2631+L2632</f>
        <v>6.05</v>
      </c>
    </row>
    <row r="2635" spans="1:6" ht="14.25">
      <c r="A2635" s="30" t="s">
        <v>86</v>
      </c>
      <c r="D2635" s="31" t="s">
        <v>1030</v>
      </c>
      <c r="E2635" s="32" t="s">
        <v>731</v>
      </c>
      <c r="F2635" s="30">
        <v>500</v>
      </c>
    </row>
    <row r="2637" ht="14.25">
      <c r="D2637" s="31" t="s">
        <v>1065</v>
      </c>
    </row>
    <row r="2638" spans="6:11" ht="14.25">
      <c r="F2638" s="30" t="s">
        <v>1053</v>
      </c>
      <c r="G2638" s="30" t="s">
        <v>720</v>
      </c>
      <c r="H2638" s="30" t="s">
        <v>1046</v>
      </c>
      <c r="I2638" s="30" t="s">
        <v>1047</v>
      </c>
      <c r="J2638" s="30" t="s">
        <v>1048</v>
      </c>
      <c r="K2638" s="33" t="s">
        <v>1054</v>
      </c>
    </row>
    <row r="2639" spans="4:12" ht="14.25">
      <c r="D2639" s="31" t="s">
        <v>1079</v>
      </c>
      <c r="E2639" s="32" t="s">
        <v>1067</v>
      </c>
      <c r="F2639" s="30">
        <v>0.228</v>
      </c>
      <c r="G2639" s="30">
        <v>3.5</v>
      </c>
      <c r="J2639" s="30">
        <v>1</v>
      </c>
      <c r="K2639" s="33">
        <v>0.798</v>
      </c>
      <c r="L2639" s="33">
        <f>F2639*G2639*J2639</f>
        <v>0.798</v>
      </c>
    </row>
    <row r="2640" ht="14.25">
      <c r="D2640" s="31" t="s">
        <v>1058</v>
      </c>
    </row>
    <row r="2641" spans="4:12" ht="14.25">
      <c r="D2641" s="31" t="s">
        <v>1068</v>
      </c>
      <c r="F2641" s="30">
        <v>95</v>
      </c>
      <c r="K2641" s="33">
        <v>0.7581</v>
      </c>
      <c r="L2641" s="33">
        <f>L2639*F2641*0.01</f>
        <v>0.7581</v>
      </c>
    </row>
    <row r="2642" spans="4:12" ht="14.25">
      <c r="D2642" s="31" t="s">
        <v>1060</v>
      </c>
      <c r="K2642" s="33">
        <v>0.798</v>
      </c>
      <c r="L2642" s="33">
        <f>L2639</f>
        <v>0.798</v>
      </c>
    </row>
    <row r="2643" spans="4:12" ht="14.25">
      <c r="D2643" s="31" t="s">
        <v>1061</v>
      </c>
      <c r="K2643" s="33">
        <v>0.7581</v>
      </c>
      <c r="L2643" s="33">
        <f>L2641</f>
        <v>0.7581</v>
      </c>
    </row>
    <row r="2644" spans="4:12" ht="14.25">
      <c r="D2644" s="31" t="s">
        <v>1062</v>
      </c>
      <c r="F2644" s="30">
        <v>10</v>
      </c>
      <c r="K2644" s="33">
        <v>0.15561</v>
      </c>
      <c r="L2644" s="33">
        <f>L2639*F2644*0.01+L2641*F2644*0.01</f>
        <v>0.15561000000000003</v>
      </c>
    </row>
    <row r="2645" spans="4:12" ht="14.25">
      <c r="D2645" s="31" t="s">
        <v>1063</v>
      </c>
      <c r="K2645" s="33">
        <v>1.71171</v>
      </c>
      <c r="L2645" s="33">
        <f>L2639+L2643+L2644</f>
        <v>1.71171</v>
      </c>
    </row>
    <row r="2647" spans="1:6" ht="14.25">
      <c r="A2647" s="30" t="s">
        <v>88</v>
      </c>
      <c r="D2647" s="31" t="s">
        <v>836</v>
      </c>
      <c r="E2647" s="32" t="s">
        <v>731</v>
      </c>
      <c r="F2647" s="30">
        <v>50</v>
      </c>
    </row>
    <row r="2649" ht="14.25">
      <c r="D2649" s="31" t="s">
        <v>1065</v>
      </c>
    </row>
    <row r="2650" spans="6:11" ht="14.25">
      <c r="F2650" s="30" t="s">
        <v>1053</v>
      </c>
      <c r="G2650" s="30" t="s">
        <v>720</v>
      </c>
      <c r="H2650" s="30" t="s">
        <v>1046</v>
      </c>
      <c r="I2650" s="30" t="s">
        <v>1047</v>
      </c>
      <c r="J2650" s="30" t="s">
        <v>1048</v>
      </c>
      <c r="K2650" s="33" t="s">
        <v>1054</v>
      </c>
    </row>
    <row r="2651" spans="4:12" ht="14.25">
      <c r="D2651" s="31" t="s">
        <v>1079</v>
      </c>
      <c r="E2651" s="32" t="s">
        <v>1067</v>
      </c>
      <c r="F2651" s="30">
        <v>0.205</v>
      </c>
      <c r="G2651" s="30">
        <v>3.5</v>
      </c>
      <c r="J2651" s="30">
        <v>1</v>
      </c>
      <c r="K2651" s="33">
        <v>0.7175</v>
      </c>
      <c r="L2651" s="33">
        <f>F2651*G2651*J2651</f>
        <v>0.7174999999999999</v>
      </c>
    </row>
    <row r="2652" ht="14.25">
      <c r="D2652" s="31" t="s">
        <v>1058</v>
      </c>
    </row>
    <row r="2653" spans="4:12" ht="14.25">
      <c r="D2653" s="31" t="s">
        <v>1068</v>
      </c>
      <c r="F2653" s="30">
        <v>95</v>
      </c>
      <c r="K2653" s="33">
        <v>0.68162</v>
      </c>
      <c r="L2653" s="33">
        <f>L2651*F2653*0.01</f>
        <v>0.6816249999999999</v>
      </c>
    </row>
    <row r="2654" spans="4:12" ht="14.25">
      <c r="D2654" s="31" t="s">
        <v>1060</v>
      </c>
      <c r="K2654" s="33">
        <v>0.7175</v>
      </c>
      <c r="L2654" s="33">
        <f>L2651</f>
        <v>0.7174999999999999</v>
      </c>
    </row>
    <row r="2655" spans="4:12" ht="14.25">
      <c r="D2655" s="31" t="s">
        <v>1061</v>
      </c>
      <c r="K2655" s="33">
        <v>0.68162</v>
      </c>
      <c r="L2655" s="33">
        <f>L2653</f>
        <v>0.6816249999999999</v>
      </c>
    </row>
    <row r="2656" spans="4:12" ht="14.25">
      <c r="D2656" s="31" t="s">
        <v>1062</v>
      </c>
      <c r="F2656" s="30">
        <v>10</v>
      </c>
      <c r="K2656" s="33">
        <v>0.13991</v>
      </c>
      <c r="L2656" s="33">
        <f>L2651*F2656*0.01+L2653*F2656*0.01</f>
        <v>0.1399125</v>
      </c>
    </row>
    <row r="2657" spans="4:12" ht="14.25">
      <c r="D2657" s="31" t="s">
        <v>1063</v>
      </c>
      <c r="K2657" s="33">
        <v>1.53904</v>
      </c>
      <c r="L2657" s="33">
        <f>L2651+L2655+L2656</f>
        <v>1.5390374999999996</v>
      </c>
    </row>
    <row r="2659" spans="1:6" ht="14.25">
      <c r="A2659" s="30" t="s">
        <v>90</v>
      </c>
      <c r="D2659" s="31" t="s">
        <v>843</v>
      </c>
      <c r="E2659" s="32" t="s">
        <v>731</v>
      </c>
      <c r="F2659" s="30">
        <v>1151</v>
      </c>
    </row>
    <row r="2661" ht="14.25">
      <c r="D2661" s="31" t="s">
        <v>1070</v>
      </c>
    </row>
    <row r="2662" spans="6:11" ht="14.25">
      <c r="F2662" s="30" t="s">
        <v>1053</v>
      </c>
      <c r="G2662" s="30" t="s">
        <v>720</v>
      </c>
      <c r="H2662" s="30" t="s">
        <v>1046</v>
      </c>
      <c r="I2662" s="30" t="s">
        <v>1047</v>
      </c>
      <c r="J2662" s="30" t="s">
        <v>1048</v>
      </c>
      <c r="K2662" s="33" t="s">
        <v>1054</v>
      </c>
    </row>
    <row r="2663" spans="4:12" ht="14.25">
      <c r="D2663" s="31" t="s">
        <v>45</v>
      </c>
      <c r="E2663" s="32" t="s">
        <v>731</v>
      </c>
      <c r="F2663" s="30">
        <v>1</v>
      </c>
      <c r="G2663" s="30">
        <v>1.5</v>
      </c>
      <c r="H2663" s="30">
        <v>0</v>
      </c>
      <c r="I2663" s="30">
        <v>1.5</v>
      </c>
      <c r="J2663" s="30">
        <v>1</v>
      </c>
      <c r="K2663" s="33">
        <v>1.5</v>
      </c>
      <c r="L2663" s="33">
        <f>F2663*G2663*(1+H2663*0.01)*J2663</f>
        <v>1.5</v>
      </c>
    </row>
    <row r="2664" ht="14.25">
      <c r="D2664" s="31" t="s">
        <v>1058</v>
      </c>
    </row>
    <row r="2665" spans="4:12" ht="14.25">
      <c r="D2665" s="31" t="s">
        <v>1073</v>
      </c>
      <c r="F2665" s="30">
        <v>10</v>
      </c>
      <c r="K2665" s="33">
        <v>0.15</v>
      </c>
      <c r="L2665" s="33">
        <f>L2663*F2665*0.01</f>
        <v>0.15</v>
      </c>
    </row>
    <row r="2666" spans="4:12" ht="14.25">
      <c r="D2666" s="31" t="s">
        <v>1060</v>
      </c>
      <c r="K2666" s="33">
        <v>1.5</v>
      </c>
      <c r="L2666" s="33">
        <f>L2663</f>
        <v>1.5</v>
      </c>
    </row>
    <row r="2667" spans="4:12" ht="14.25">
      <c r="D2667" s="31" t="s">
        <v>1061</v>
      </c>
      <c r="K2667" s="33">
        <v>0.15</v>
      </c>
      <c r="L2667" s="33">
        <f>L2665</f>
        <v>0.15</v>
      </c>
    </row>
    <row r="2668" spans="4:12" ht="14.25">
      <c r="D2668" s="31" t="s">
        <v>1062</v>
      </c>
      <c r="F2668" s="30">
        <v>10</v>
      </c>
      <c r="K2668" s="33">
        <v>0.165</v>
      </c>
      <c r="L2668" s="33">
        <f>L2663*F2668*0.01+L2665*F2668*0.01</f>
        <v>0.16499999999999998</v>
      </c>
    </row>
    <row r="2669" spans="4:12" ht="14.25">
      <c r="D2669" s="31" t="s">
        <v>1063</v>
      </c>
      <c r="K2669" s="33">
        <v>1.815</v>
      </c>
      <c r="L2669" s="33">
        <f>L2663+L2667+L2668</f>
        <v>1.815</v>
      </c>
    </row>
    <row r="2671" spans="1:6" ht="14.25">
      <c r="A2671" s="30" t="s">
        <v>92</v>
      </c>
      <c r="B2671" s="30">
        <v>0</v>
      </c>
      <c r="D2671" s="31" t="s">
        <v>844</v>
      </c>
      <c r="E2671" s="32" t="s">
        <v>731</v>
      </c>
      <c r="F2671" s="30">
        <v>1151</v>
      </c>
    </row>
    <row r="2673" ht="14.25">
      <c r="D2673" s="31" t="s">
        <v>1065</v>
      </c>
    </row>
    <row r="2674" spans="6:11" ht="14.25">
      <c r="F2674" s="30" t="s">
        <v>1053</v>
      </c>
      <c r="G2674" s="30" t="s">
        <v>720</v>
      </c>
      <c r="H2674" s="30" t="s">
        <v>1046</v>
      </c>
      <c r="I2674" s="30" t="s">
        <v>1047</v>
      </c>
      <c r="J2674" s="30" t="s">
        <v>1048</v>
      </c>
      <c r="K2674" s="33" t="s">
        <v>1054</v>
      </c>
    </row>
    <row r="2675" spans="4:12" ht="14.25">
      <c r="D2675" s="31" t="s">
        <v>1072</v>
      </c>
      <c r="E2675" s="32" t="s">
        <v>1067</v>
      </c>
      <c r="F2675" s="30">
        <v>0.131</v>
      </c>
      <c r="G2675" s="30">
        <v>3.5</v>
      </c>
      <c r="J2675" s="30">
        <v>1</v>
      </c>
      <c r="K2675" s="33">
        <v>0.4585</v>
      </c>
      <c r="L2675" s="33">
        <f>F2675*G2675*J2675</f>
        <v>0.4585</v>
      </c>
    </row>
    <row r="2676" spans="4:12" ht="14.25">
      <c r="D2676" s="31" t="s">
        <v>1097</v>
      </c>
      <c r="E2676" s="32" t="s">
        <v>1067</v>
      </c>
      <c r="F2676" s="30">
        <v>0.131</v>
      </c>
      <c r="G2676" s="30">
        <v>3.5</v>
      </c>
      <c r="J2676" s="30">
        <v>1</v>
      </c>
      <c r="K2676" s="33">
        <v>0.4585</v>
      </c>
      <c r="L2676" s="33">
        <f>F2676*G2676*J2676</f>
        <v>0.4585</v>
      </c>
    </row>
    <row r="2677" spans="11:12" ht="14.25">
      <c r="K2677" s="33">
        <v>0.917</v>
      </c>
      <c r="L2677" s="33">
        <f>SUM(L2675:L2676)</f>
        <v>0.917</v>
      </c>
    </row>
    <row r="2678" ht="14.25">
      <c r="D2678" s="31" t="s">
        <v>1058</v>
      </c>
    </row>
    <row r="2679" spans="4:12" ht="14.25">
      <c r="D2679" s="31" t="s">
        <v>1068</v>
      </c>
      <c r="F2679" s="30">
        <v>95</v>
      </c>
      <c r="K2679" s="33">
        <v>0.87115</v>
      </c>
      <c r="L2679" s="33">
        <f>L2677*F2679*0.01</f>
        <v>0.8711500000000001</v>
      </c>
    </row>
    <row r="2680" spans="4:12" ht="14.25">
      <c r="D2680" s="31" t="s">
        <v>1060</v>
      </c>
      <c r="K2680" s="33">
        <v>0.917</v>
      </c>
      <c r="L2680" s="33">
        <f>L2677</f>
        <v>0.917</v>
      </c>
    </row>
    <row r="2681" spans="4:12" ht="14.25">
      <c r="D2681" s="31" t="s">
        <v>1061</v>
      </c>
      <c r="K2681" s="33">
        <v>0.87115</v>
      </c>
      <c r="L2681" s="33">
        <f>L2679</f>
        <v>0.8711500000000001</v>
      </c>
    </row>
    <row r="2682" spans="4:12" ht="14.25">
      <c r="D2682" s="31" t="s">
        <v>1062</v>
      </c>
      <c r="F2682" s="30">
        <v>10</v>
      </c>
      <c r="K2682" s="33">
        <v>0.17882</v>
      </c>
      <c r="L2682" s="33">
        <f>L2677*F2682*0.01+L2679*F2682*0.01</f>
        <v>0.178815</v>
      </c>
    </row>
    <row r="2683" spans="4:12" ht="14.25">
      <c r="D2683" s="31" t="s">
        <v>1063</v>
      </c>
      <c r="K2683" s="33">
        <v>1.96697</v>
      </c>
      <c r="L2683" s="33">
        <f>L2677+L2681+L2682</f>
        <v>1.966965</v>
      </c>
    </row>
    <row r="2685" spans="1:6" ht="14.25">
      <c r="A2685" s="30" t="s">
        <v>94</v>
      </c>
      <c r="B2685" s="30" t="s">
        <v>611</v>
      </c>
      <c r="D2685" s="31" t="s">
        <v>845</v>
      </c>
      <c r="E2685" s="32" t="s">
        <v>722</v>
      </c>
      <c r="F2685" s="30">
        <v>16</v>
      </c>
    </row>
    <row r="2687" ht="14.25">
      <c r="D2687" s="31" t="s">
        <v>1065</v>
      </c>
    </row>
    <row r="2688" spans="6:11" ht="14.25">
      <c r="F2688" s="30" t="s">
        <v>1053</v>
      </c>
      <c r="G2688" s="30" t="s">
        <v>720</v>
      </c>
      <c r="H2688" s="30" t="s">
        <v>1046</v>
      </c>
      <c r="I2688" s="30" t="s">
        <v>1047</v>
      </c>
      <c r="J2688" s="30" t="s">
        <v>1048</v>
      </c>
      <c r="K2688" s="33" t="s">
        <v>1054</v>
      </c>
    </row>
    <row r="2689" spans="4:12" ht="14.25">
      <c r="D2689" s="31" t="s">
        <v>1097</v>
      </c>
      <c r="E2689" s="32" t="s">
        <v>1067</v>
      </c>
      <c r="F2689" s="30">
        <v>5.78</v>
      </c>
      <c r="G2689" s="30">
        <v>3.5</v>
      </c>
      <c r="J2689" s="30">
        <v>1</v>
      </c>
      <c r="K2689" s="33">
        <v>20.23</v>
      </c>
      <c r="L2689" s="33">
        <f>F2689*G2689*J2689</f>
        <v>20.23</v>
      </c>
    </row>
    <row r="2690" spans="4:12" ht="14.25">
      <c r="D2690" s="31" t="s">
        <v>1072</v>
      </c>
      <c r="E2690" s="32" t="s">
        <v>1067</v>
      </c>
      <c r="F2690" s="30">
        <v>5.78</v>
      </c>
      <c r="G2690" s="30">
        <v>3.5</v>
      </c>
      <c r="J2690" s="30">
        <v>1</v>
      </c>
      <c r="K2690" s="33">
        <v>20.23</v>
      </c>
      <c r="L2690" s="33">
        <f>F2690*G2690*J2690</f>
        <v>20.23</v>
      </c>
    </row>
    <row r="2691" spans="11:12" ht="14.25">
      <c r="K2691" s="33">
        <v>40.46</v>
      </c>
      <c r="L2691" s="33">
        <f>SUM(L2689:L2690)</f>
        <v>40.46</v>
      </c>
    </row>
    <row r="2692" ht="14.25">
      <c r="D2692" s="31" t="s">
        <v>1058</v>
      </c>
    </row>
    <row r="2693" spans="4:12" ht="14.25">
      <c r="D2693" s="31" t="s">
        <v>1068</v>
      </c>
      <c r="F2693" s="30">
        <v>95</v>
      </c>
      <c r="K2693" s="33">
        <v>38.437</v>
      </c>
      <c r="L2693" s="33">
        <f>L2691*F2693*0.01</f>
        <v>38.437000000000005</v>
      </c>
    </row>
    <row r="2694" spans="4:12" ht="14.25">
      <c r="D2694" s="31" t="s">
        <v>1060</v>
      </c>
      <c r="K2694" s="33">
        <v>40.46</v>
      </c>
      <c r="L2694" s="33">
        <f>L2691</f>
        <v>40.46</v>
      </c>
    </row>
    <row r="2695" spans="4:12" ht="14.25">
      <c r="D2695" s="31" t="s">
        <v>1061</v>
      </c>
      <c r="K2695" s="33">
        <v>38.437</v>
      </c>
      <c r="L2695" s="33">
        <f>L2693</f>
        <v>38.437000000000005</v>
      </c>
    </row>
    <row r="2696" spans="4:12" ht="14.25">
      <c r="D2696" s="31" t="s">
        <v>1062</v>
      </c>
      <c r="F2696" s="30">
        <v>10</v>
      </c>
      <c r="K2696" s="33">
        <v>7.8897</v>
      </c>
      <c r="L2696" s="33">
        <f>L2691*F2696*0.01+L2693*F2696*0.01</f>
        <v>7.889700000000001</v>
      </c>
    </row>
    <row r="2697" spans="4:12" ht="14.25">
      <c r="D2697" s="31" t="s">
        <v>1063</v>
      </c>
      <c r="K2697" s="33">
        <v>86.7867</v>
      </c>
      <c r="L2697" s="33">
        <f>L2691+L2695+L2696</f>
        <v>86.78670000000001</v>
      </c>
    </row>
    <row r="2699" spans="1:6" ht="14.25">
      <c r="A2699" s="30" t="s">
        <v>95</v>
      </c>
      <c r="B2699" s="30" t="s">
        <v>612</v>
      </c>
      <c r="C2699" s="30" t="s">
        <v>613</v>
      </c>
      <c r="D2699" s="31" t="s">
        <v>846</v>
      </c>
      <c r="E2699" s="32" t="s">
        <v>722</v>
      </c>
      <c r="F2699" s="30">
        <v>16</v>
      </c>
    </row>
    <row r="2701" ht="14.25">
      <c r="D2701" s="31" t="s">
        <v>1065</v>
      </c>
    </row>
    <row r="2702" spans="6:11" ht="14.25">
      <c r="F2702" s="30" t="s">
        <v>1053</v>
      </c>
      <c r="G2702" s="30" t="s">
        <v>720</v>
      </c>
      <c r="H2702" s="30" t="s">
        <v>1046</v>
      </c>
      <c r="I2702" s="30" t="s">
        <v>1047</v>
      </c>
      <c r="J2702" s="30" t="s">
        <v>1048</v>
      </c>
      <c r="K2702" s="33" t="s">
        <v>1054</v>
      </c>
    </row>
    <row r="2703" spans="4:12" ht="14.25">
      <c r="D2703" s="31" t="s">
        <v>49</v>
      </c>
      <c r="E2703" s="32" t="s">
        <v>1067</v>
      </c>
      <c r="F2703" s="30">
        <v>3.45</v>
      </c>
      <c r="G2703" s="30">
        <v>3.5</v>
      </c>
      <c r="J2703" s="30">
        <v>1</v>
      </c>
      <c r="K2703" s="33">
        <v>12.075</v>
      </c>
      <c r="L2703" s="33">
        <f>F2703*G2703*J2703</f>
        <v>12.075000000000001</v>
      </c>
    </row>
    <row r="2704" ht="14.25">
      <c r="D2704" s="31" t="s">
        <v>1058</v>
      </c>
    </row>
    <row r="2705" spans="4:12" ht="14.25">
      <c r="D2705" s="31" t="s">
        <v>1068</v>
      </c>
      <c r="F2705" s="30">
        <v>95</v>
      </c>
      <c r="K2705" s="33">
        <v>11.47125</v>
      </c>
      <c r="L2705" s="33">
        <f>L2703*F2705*0.01</f>
        <v>11.47125</v>
      </c>
    </row>
    <row r="2706" spans="4:12" ht="14.25">
      <c r="D2706" s="31" t="s">
        <v>1060</v>
      </c>
      <c r="K2706" s="33">
        <v>12.075</v>
      </c>
      <c r="L2706" s="33">
        <f>L2703</f>
        <v>12.075000000000001</v>
      </c>
    </row>
    <row r="2707" spans="4:12" ht="14.25">
      <c r="D2707" s="31" t="s">
        <v>1061</v>
      </c>
      <c r="K2707" s="33">
        <v>11.47125</v>
      </c>
      <c r="L2707" s="33">
        <f>L2705</f>
        <v>11.47125</v>
      </c>
    </row>
    <row r="2708" spans="4:12" ht="14.25">
      <c r="D2708" s="31" t="s">
        <v>1062</v>
      </c>
      <c r="F2708" s="30">
        <v>10</v>
      </c>
      <c r="K2708" s="33">
        <v>2.35462</v>
      </c>
      <c r="L2708" s="33">
        <f>L2703*F2708*0.01+L2705*F2708*0.01</f>
        <v>2.3546250000000004</v>
      </c>
    </row>
    <row r="2709" spans="4:12" ht="14.25">
      <c r="D2709" s="31" t="s">
        <v>1063</v>
      </c>
      <c r="K2709" s="33">
        <v>25.90087</v>
      </c>
      <c r="L2709" s="33">
        <f>L2703+L2707+L2708</f>
        <v>25.900875</v>
      </c>
    </row>
    <row r="2711" spans="1:6" ht="14.25">
      <c r="A2711" s="30" t="s">
        <v>96</v>
      </c>
      <c r="B2711" s="30" t="s">
        <v>614</v>
      </c>
      <c r="D2711" s="31" t="s">
        <v>847</v>
      </c>
      <c r="E2711" s="32" t="s">
        <v>722</v>
      </c>
      <c r="F2711" s="30">
        <v>4</v>
      </c>
    </row>
    <row r="2713" ht="14.25">
      <c r="D2713" s="31" t="s">
        <v>1070</v>
      </c>
    </row>
    <row r="2714" spans="6:11" ht="14.25">
      <c r="F2714" s="30" t="s">
        <v>1053</v>
      </c>
      <c r="G2714" s="30" t="s">
        <v>720</v>
      </c>
      <c r="H2714" s="30" t="s">
        <v>1046</v>
      </c>
      <c r="I2714" s="30" t="s">
        <v>1047</v>
      </c>
      <c r="J2714" s="30" t="s">
        <v>1048</v>
      </c>
      <c r="K2714" s="33" t="s">
        <v>1054</v>
      </c>
    </row>
    <row r="2715" spans="3:12" ht="14.25">
      <c r="C2715" s="30" t="s">
        <v>615</v>
      </c>
      <c r="D2715" s="31" t="s">
        <v>51</v>
      </c>
      <c r="E2715" s="32" t="s">
        <v>811</v>
      </c>
      <c r="F2715" s="30">
        <v>0.1</v>
      </c>
      <c r="G2715" s="30">
        <v>10</v>
      </c>
      <c r="H2715" s="30">
        <v>0</v>
      </c>
      <c r="I2715" s="30">
        <v>10</v>
      </c>
      <c r="J2715" s="30">
        <v>1</v>
      </c>
      <c r="K2715" s="33">
        <v>1</v>
      </c>
      <c r="L2715" s="33">
        <f>F2715*G2715*(1+H2715*0.01)*J2715</f>
        <v>1</v>
      </c>
    </row>
    <row r="2716" spans="3:12" ht="14.25">
      <c r="C2716" s="30" t="s">
        <v>616</v>
      </c>
      <c r="D2716" s="31" t="s">
        <v>52</v>
      </c>
      <c r="E2716" s="32" t="s">
        <v>722</v>
      </c>
      <c r="F2716" s="30">
        <v>1</v>
      </c>
      <c r="G2716" s="30">
        <v>1.1</v>
      </c>
      <c r="H2716" s="30">
        <v>0</v>
      </c>
      <c r="I2716" s="30">
        <v>1.1</v>
      </c>
      <c r="J2716" s="30">
        <v>1</v>
      </c>
      <c r="K2716" s="33">
        <v>1.1</v>
      </c>
      <c r="L2716" s="33">
        <f>F2716*G2716*(1+H2716*0.01)*J2716</f>
        <v>1.1</v>
      </c>
    </row>
    <row r="2717" spans="3:12" ht="14.25">
      <c r="C2717" s="30" t="s">
        <v>617</v>
      </c>
      <c r="D2717" s="31" t="s">
        <v>53</v>
      </c>
      <c r="E2717" s="32" t="s">
        <v>811</v>
      </c>
      <c r="F2717" s="30">
        <v>0.11</v>
      </c>
      <c r="G2717" s="30">
        <v>5.21</v>
      </c>
      <c r="H2717" s="30">
        <v>0</v>
      </c>
      <c r="I2717" s="30">
        <v>5.21</v>
      </c>
      <c r="J2717" s="30">
        <v>1</v>
      </c>
      <c r="K2717" s="33">
        <v>0.5731</v>
      </c>
      <c r="L2717" s="33">
        <f>F2717*G2717*(1+H2717*0.01)*J2717</f>
        <v>0.5731</v>
      </c>
    </row>
    <row r="2718" spans="3:12" ht="14.25">
      <c r="C2718" s="30" t="s">
        <v>618</v>
      </c>
      <c r="D2718" s="31" t="s">
        <v>54</v>
      </c>
      <c r="E2718" s="32" t="s">
        <v>811</v>
      </c>
      <c r="F2718" s="30">
        <v>0.06</v>
      </c>
      <c r="G2718" s="30">
        <v>4.3</v>
      </c>
      <c r="H2718" s="30">
        <v>0</v>
      </c>
      <c r="I2718" s="30">
        <v>4.3</v>
      </c>
      <c r="J2718" s="30">
        <v>1</v>
      </c>
      <c r="K2718" s="33">
        <v>0.258</v>
      </c>
      <c r="L2718" s="33">
        <f>F2718*G2718*(1+H2718*0.01)*J2718</f>
        <v>0.258</v>
      </c>
    </row>
    <row r="2719" spans="11:12" ht="14.25">
      <c r="K2719" s="33">
        <v>2.9311</v>
      </c>
      <c r="L2719" s="33">
        <f>SUM(L2715:L2718)</f>
        <v>2.9311000000000003</v>
      </c>
    </row>
    <row r="2720" ht="14.25">
      <c r="D2720" s="31" t="s">
        <v>1065</v>
      </c>
    </row>
    <row r="2721" spans="4:12" ht="14.25">
      <c r="D2721" s="31" t="s">
        <v>1072</v>
      </c>
      <c r="E2721" s="32" t="s">
        <v>1067</v>
      </c>
      <c r="F2721" s="30">
        <v>0.42</v>
      </c>
      <c r="G2721" s="30">
        <v>3.5</v>
      </c>
      <c r="J2721" s="30">
        <v>1</v>
      </c>
      <c r="K2721" s="33">
        <v>1.47</v>
      </c>
      <c r="L2721" s="33">
        <f>F2721*G2721*J2721</f>
        <v>1.47</v>
      </c>
    </row>
    <row r="2722" ht="14.25">
      <c r="D2722" s="31" t="s">
        <v>1058</v>
      </c>
    </row>
    <row r="2723" spans="4:12" ht="14.25">
      <c r="D2723" s="31" t="s">
        <v>1073</v>
      </c>
      <c r="F2723" s="30">
        <v>10</v>
      </c>
      <c r="K2723" s="33">
        <v>0.29311</v>
      </c>
      <c r="L2723" s="33">
        <f>L2719*F2723*0.01</f>
        <v>0.29311000000000004</v>
      </c>
    </row>
    <row r="2724" spans="4:12" ht="14.25">
      <c r="D2724" s="31" t="s">
        <v>1068</v>
      </c>
      <c r="F2724" s="30">
        <v>95</v>
      </c>
      <c r="K2724" s="33">
        <v>1.3965</v>
      </c>
      <c r="L2724" s="33">
        <f>L2721*F2724*0.01</f>
        <v>1.3965</v>
      </c>
    </row>
    <row r="2725" spans="4:12" ht="14.25">
      <c r="D2725" s="31" t="s">
        <v>1060</v>
      </c>
      <c r="K2725" s="33">
        <v>4.4011</v>
      </c>
      <c r="L2725" s="33">
        <f>L2719+L2721</f>
        <v>4.4011000000000005</v>
      </c>
    </row>
    <row r="2726" spans="4:12" ht="14.25">
      <c r="D2726" s="31" t="s">
        <v>1061</v>
      </c>
      <c r="K2726" s="33">
        <v>1.68961</v>
      </c>
      <c r="L2726" s="33">
        <f>L2723+L2724</f>
        <v>1.68961</v>
      </c>
    </row>
    <row r="2727" spans="4:12" ht="14.25">
      <c r="D2727" s="31" t="s">
        <v>1062</v>
      </c>
      <c r="F2727" s="30">
        <v>10</v>
      </c>
      <c r="K2727" s="33">
        <v>0.60907</v>
      </c>
      <c r="L2727" s="33">
        <f>L2719*F2727*0.01+L2723*F2727*0.01+L2721*F2727*0.01+L2724*F2727*0.01</f>
        <v>0.6090710000000001</v>
      </c>
    </row>
    <row r="2728" spans="4:12" ht="14.25">
      <c r="D2728" s="31" t="s">
        <v>1063</v>
      </c>
      <c r="K2728" s="33">
        <v>6.69978</v>
      </c>
      <c r="L2728" s="33">
        <f>L2719+L2721+L2726+L2727</f>
        <v>6.699781000000001</v>
      </c>
    </row>
    <row r="2730" spans="1:6" ht="14.25">
      <c r="A2730" s="30" t="s">
        <v>99</v>
      </c>
      <c r="B2730" s="30" t="s">
        <v>619</v>
      </c>
      <c r="D2730" s="31" t="s">
        <v>848</v>
      </c>
      <c r="E2730" s="32" t="s">
        <v>722</v>
      </c>
      <c r="F2730" s="30">
        <v>24</v>
      </c>
    </row>
    <row r="2732" ht="14.25">
      <c r="D2732" s="31" t="s">
        <v>1070</v>
      </c>
    </row>
    <row r="2733" spans="6:11" ht="14.25">
      <c r="F2733" s="30" t="s">
        <v>1053</v>
      </c>
      <c r="G2733" s="30" t="s">
        <v>720</v>
      </c>
      <c r="H2733" s="30" t="s">
        <v>1046</v>
      </c>
      <c r="I2733" s="30" t="s">
        <v>1047</v>
      </c>
      <c r="J2733" s="30" t="s">
        <v>1048</v>
      </c>
      <c r="K2733" s="33" t="s">
        <v>1054</v>
      </c>
    </row>
    <row r="2734" spans="3:12" ht="14.25">
      <c r="C2734" s="30" t="s">
        <v>618</v>
      </c>
      <c r="D2734" s="31" t="s">
        <v>54</v>
      </c>
      <c r="E2734" s="32" t="s">
        <v>811</v>
      </c>
      <c r="F2734" s="30">
        <v>0.006</v>
      </c>
      <c r="G2734" s="30">
        <v>4.3</v>
      </c>
      <c r="H2734" s="30">
        <v>0</v>
      </c>
      <c r="I2734" s="30">
        <v>4.3</v>
      </c>
      <c r="J2734" s="30">
        <v>1</v>
      </c>
      <c r="K2734" s="33">
        <v>0.0258</v>
      </c>
      <c r="L2734" s="33">
        <f>F2734*G2734*(1+H2734*0.01)*J2734</f>
        <v>0.0258</v>
      </c>
    </row>
    <row r="2735" spans="3:12" ht="14.25">
      <c r="C2735" s="30" t="s">
        <v>617</v>
      </c>
      <c r="D2735" s="31" t="s">
        <v>53</v>
      </c>
      <c r="E2735" s="32" t="s">
        <v>811</v>
      </c>
      <c r="F2735" s="30">
        <v>0.16</v>
      </c>
      <c r="G2735" s="30">
        <v>5.21</v>
      </c>
      <c r="H2735" s="30">
        <v>0</v>
      </c>
      <c r="I2735" s="30">
        <v>5.21</v>
      </c>
      <c r="J2735" s="30">
        <v>1</v>
      </c>
      <c r="K2735" s="33">
        <v>0.8336</v>
      </c>
      <c r="L2735" s="33">
        <f>F2735*G2735*(1+H2735*0.01)*J2735</f>
        <v>0.8336</v>
      </c>
    </row>
    <row r="2736" spans="3:12" ht="14.25">
      <c r="C2736" s="30" t="s">
        <v>615</v>
      </c>
      <c r="D2736" s="31" t="s">
        <v>51</v>
      </c>
      <c r="E2736" s="32" t="s">
        <v>811</v>
      </c>
      <c r="F2736" s="30">
        <v>0.09</v>
      </c>
      <c r="G2736" s="30">
        <v>10</v>
      </c>
      <c r="H2736" s="30">
        <v>0</v>
      </c>
      <c r="I2736" s="30">
        <v>10</v>
      </c>
      <c r="J2736" s="30">
        <v>1</v>
      </c>
      <c r="K2736" s="33">
        <v>0.9</v>
      </c>
      <c r="L2736" s="33">
        <f>F2736*G2736*(1+H2736*0.01)*J2736</f>
        <v>0.8999999999999999</v>
      </c>
    </row>
    <row r="2737" spans="3:12" ht="14.25">
      <c r="C2737" s="30" t="s">
        <v>620</v>
      </c>
      <c r="D2737" s="31" t="s">
        <v>56</v>
      </c>
      <c r="E2737" s="32" t="s">
        <v>722</v>
      </c>
      <c r="F2737" s="30">
        <v>1</v>
      </c>
      <c r="G2737" s="30">
        <v>1.5</v>
      </c>
      <c r="H2737" s="30">
        <v>0</v>
      </c>
      <c r="I2737" s="30">
        <v>1.5</v>
      </c>
      <c r="J2737" s="30">
        <v>1</v>
      </c>
      <c r="K2737" s="33">
        <v>1.5</v>
      </c>
      <c r="L2737" s="33">
        <f>F2737*G2737*(1+H2737*0.01)*J2737</f>
        <v>1.5</v>
      </c>
    </row>
    <row r="2738" spans="11:12" ht="14.25">
      <c r="K2738" s="33">
        <v>3.2594</v>
      </c>
      <c r="L2738" s="33">
        <f>SUM(L2734:L2737)</f>
        <v>3.2594</v>
      </c>
    </row>
    <row r="2739" ht="14.25">
      <c r="D2739" s="31" t="s">
        <v>1065</v>
      </c>
    </row>
    <row r="2740" spans="4:12" ht="14.25">
      <c r="D2740" s="31" t="s">
        <v>1072</v>
      </c>
      <c r="E2740" s="32" t="s">
        <v>1067</v>
      </c>
      <c r="F2740" s="30">
        <v>0.456</v>
      </c>
      <c r="G2740" s="30">
        <v>3.5</v>
      </c>
      <c r="J2740" s="30">
        <v>1</v>
      </c>
      <c r="K2740" s="33">
        <v>1.596</v>
      </c>
      <c r="L2740" s="33">
        <f>F2740*G2740*J2740</f>
        <v>1.596</v>
      </c>
    </row>
    <row r="2741" ht="14.25">
      <c r="D2741" s="31" t="s">
        <v>1058</v>
      </c>
    </row>
    <row r="2742" spans="4:12" ht="14.25">
      <c r="D2742" s="31" t="s">
        <v>1073</v>
      </c>
      <c r="F2742" s="30">
        <v>10</v>
      </c>
      <c r="K2742" s="33">
        <v>0.32594</v>
      </c>
      <c r="L2742" s="33">
        <f>L2738*F2742*0.01</f>
        <v>0.32594</v>
      </c>
    </row>
    <row r="2743" spans="4:12" ht="14.25">
      <c r="D2743" s="31" t="s">
        <v>1068</v>
      </c>
      <c r="F2743" s="30">
        <v>95</v>
      </c>
      <c r="K2743" s="33">
        <v>1.5162</v>
      </c>
      <c r="L2743" s="33">
        <f>L2740*F2743*0.01</f>
        <v>1.5162</v>
      </c>
    </row>
    <row r="2744" spans="4:12" ht="14.25">
      <c r="D2744" s="31" t="s">
        <v>1060</v>
      </c>
      <c r="K2744" s="33">
        <v>4.8554</v>
      </c>
      <c r="L2744" s="33">
        <f>L2738+L2740</f>
        <v>4.8553999999999995</v>
      </c>
    </row>
    <row r="2745" spans="4:12" ht="14.25">
      <c r="D2745" s="31" t="s">
        <v>1061</v>
      </c>
      <c r="K2745" s="33">
        <v>1.84214</v>
      </c>
      <c r="L2745" s="33">
        <f>L2742+L2743</f>
        <v>1.84214</v>
      </c>
    </row>
    <row r="2746" spans="4:12" ht="14.25">
      <c r="D2746" s="31" t="s">
        <v>1062</v>
      </c>
      <c r="F2746" s="30">
        <v>10</v>
      </c>
      <c r="K2746" s="33">
        <v>0.66975</v>
      </c>
      <c r="L2746" s="33">
        <f>L2738*F2746*0.01+L2742*F2746*0.01+L2740*F2746*0.01+L2743*F2746*0.01</f>
        <v>0.6697540000000001</v>
      </c>
    </row>
    <row r="2747" spans="4:12" ht="14.25">
      <c r="D2747" s="31" t="s">
        <v>1063</v>
      </c>
      <c r="K2747" s="33">
        <v>7.36729</v>
      </c>
      <c r="L2747" s="33">
        <f>L2738+L2740+L2745+L2746</f>
        <v>7.367294</v>
      </c>
    </row>
    <row r="2749" spans="1:6" ht="14.25">
      <c r="A2749" s="30" t="s">
        <v>101</v>
      </c>
      <c r="B2749" s="30" t="s">
        <v>621</v>
      </c>
      <c r="D2749" s="31" t="s">
        <v>849</v>
      </c>
      <c r="E2749" s="32" t="s">
        <v>722</v>
      </c>
      <c r="F2749" s="30">
        <v>4</v>
      </c>
    </row>
    <row r="2751" ht="14.25">
      <c r="D2751" s="31" t="s">
        <v>1070</v>
      </c>
    </row>
    <row r="2752" spans="6:11" ht="14.25">
      <c r="F2752" s="30" t="s">
        <v>1053</v>
      </c>
      <c r="G2752" s="30" t="s">
        <v>720</v>
      </c>
      <c r="H2752" s="30" t="s">
        <v>1046</v>
      </c>
      <c r="I2752" s="30" t="s">
        <v>1047</v>
      </c>
      <c r="J2752" s="30" t="s">
        <v>1048</v>
      </c>
      <c r="K2752" s="33" t="s">
        <v>1054</v>
      </c>
    </row>
    <row r="2753" spans="3:12" ht="14.25">
      <c r="C2753" s="30" t="s">
        <v>622</v>
      </c>
      <c r="D2753" s="31" t="s">
        <v>58</v>
      </c>
      <c r="E2753" s="32" t="s">
        <v>722</v>
      </c>
      <c r="F2753" s="30">
        <v>1</v>
      </c>
      <c r="G2753" s="30">
        <v>2.1</v>
      </c>
      <c r="H2753" s="30">
        <v>0</v>
      </c>
      <c r="I2753" s="30">
        <v>2.1</v>
      </c>
      <c r="J2753" s="30">
        <v>1</v>
      </c>
      <c r="K2753" s="33">
        <v>2.1</v>
      </c>
      <c r="L2753" s="33">
        <f>F2753*G2753*(1+H2753*0.01)*J2753</f>
        <v>2.1</v>
      </c>
    </row>
    <row r="2754" spans="3:12" ht="14.25">
      <c r="C2754" s="30" t="s">
        <v>615</v>
      </c>
      <c r="D2754" s="31" t="s">
        <v>51</v>
      </c>
      <c r="E2754" s="32" t="s">
        <v>811</v>
      </c>
      <c r="F2754" s="30">
        <v>0.07</v>
      </c>
      <c r="G2754" s="30">
        <v>10</v>
      </c>
      <c r="H2754" s="30">
        <v>0</v>
      </c>
      <c r="I2754" s="30">
        <v>10</v>
      </c>
      <c r="J2754" s="30">
        <v>1</v>
      </c>
      <c r="K2754" s="33">
        <v>0.7</v>
      </c>
      <c r="L2754" s="33">
        <f>F2754*G2754*(1+H2754*0.01)*J2754</f>
        <v>0.7000000000000001</v>
      </c>
    </row>
    <row r="2755" spans="3:12" ht="14.25">
      <c r="C2755" s="30" t="s">
        <v>617</v>
      </c>
      <c r="D2755" s="31" t="s">
        <v>53</v>
      </c>
      <c r="E2755" s="32" t="s">
        <v>811</v>
      </c>
      <c r="F2755" s="30">
        <v>0.18</v>
      </c>
      <c r="G2755" s="30">
        <v>5.21</v>
      </c>
      <c r="H2755" s="30">
        <v>0</v>
      </c>
      <c r="I2755" s="30">
        <v>5.21</v>
      </c>
      <c r="J2755" s="30">
        <v>1</v>
      </c>
      <c r="K2755" s="33">
        <v>0.9378</v>
      </c>
      <c r="L2755" s="33">
        <f>F2755*G2755*(1+H2755*0.01)*J2755</f>
        <v>0.9378</v>
      </c>
    </row>
    <row r="2756" spans="3:12" ht="14.25">
      <c r="C2756" s="30" t="s">
        <v>618</v>
      </c>
      <c r="D2756" s="31" t="s">
        <v>54</v>
      </c>
      <c r="E2756" s="32" t="s">
        <v>811</v>
      </c>
      <c r="F2756" s="30">
        <v>0.007</v>
      </c>
      <c r="G2756" s="30">
        <v>4.3</v>
      </c>
      <c r="H2756" s="30">
        <v>0</v>
      </c>
      <c r="I2756" s="30">
        <v>4.3</v>
      </c>
      <c r="J2756" s="30">
        <v>1</v>
      </c>
      <c r="K2756" s="33">
        <v>0.0301</v>
      </c>
      <c r="L2756" s="33">
        <f>F2756*G2756*(1+H2756*0.01)*J2756</f>
        <v>0.0301</v>
      </c>
    </row>
    <row r="2757" spans="11:12" ht="14.25">
      <c r="K2757" s="33">
        <v>3.7679</v>
      </c>
      <c r="L2757" s="33">
        <f>SUM(L2753:L2756)</f>
        <v>3.7679</v>
      </c>
    </row>
    <row r="2758" ht="14.25">
      <c r="D2758" s="31" t="s">
        <v>1065</v>
      </c>
    </row>
    <row r="2759" spans="4:12" ht="14.25">
      <c r="D2759" s="31" t="s">
        <v>1072</v>
      </c>
      <c r="E2759" s="32" t="s">
        <v>1067</v>
      </c>
      <c r="F2759" s="30">
        <v>0.632</v>
      </c>
      <c r="G2759" s="30">
        <v>3.5</v>
      </c>
      <c r="J2759" s="30">
        <v>1</v>
      </c>
      <c r="K2759" s="33">
        <v>2.212</v>
      </c>
      <c r="L2759" s="33">
        <f>F2759*G2759*J2759</f>
        <v>2.212</v>
      </c>
    </row>
    <row r="2760" ht="14.25">
      <c r="D2760" s="31" t="s">
        <v>1058</v>
      </c>
    </row>
    <row r="2761" spans="4:12" ht="14.25">
      <c r="D2761" s="31" t="s">
        <v>1073</v>
      </c>
      <c r="F2761" s="30">
        <v>10</v>
      </c>
      <c r="K2761" s="33">
        <v>0.37679</v>
      </c>
      <c r="L2761" s="33">
        <f>L2757*F2761*0.01</f>
        <v>0.37679</v>
      </c>
    </row>
    <row r="2762" spans="4:12" ht="14.25">
      <c r="D2762" s="31" t="s">
        <v>1068</v>
      </c>
      <c r="F2762" s="30">
        <v>95</v>
      </c>
      <c r="K2762" s="33">
        <v>2.1014</v>
      </c>
      <c r="L2762" s="33">
        <f>L2759*F2762*0.01</f>
        <v>2.1014000000000004</v>
      </c>
    </row>
    <row r="2763" spans="4:12" ht="14.25">
      <c r="D2763" s="31" t="s">
        <v>1060</v>
      </c>
      <c r="K2763" s="33">
        <v>5.9799</v>
      </c>
      <c r="L2763" s="33">
        <f>L2757+L2759</f>
        <v>5.979900000000001</v>
      </c>
    </row>
    <row r="2764" spans="4:12" ht="14.25">
      <c r="D2764" s="31" t="s">
        <v>1061</v>
      </c>
      <c r="K2764" s="33">
        <v>2.47819</v>
      </c>
      <c r="L2764" s="33">
        <f>L2761+L2762</f>
        <v>2.4781900000000006</v>
      </c>
    </row>
    <row r="2765" spans="4:12" ht="14.25">
      <c r="D2765" s="31" t="s">
        <v>1062</v>
      </c>
      <c r="F2765" s="30">
        <v>10</v>
      </c>
      <c r="K2765" s="33">
        <v>0.84581</v>
      </c>
      <c r="L2765" s="33">
        <f>L2757*F2765*0.01+L2761*F2765*0.01+L2759*F2765*0.01+L2762*F2765*0.01</f>
        <v>0.845809</v>
      </c>
    </row>
    <row r="2766" spans="4:12" ht="14.25">
      <c r="D2766" s="31" t="s">
        <v>1063</v>
      </c>
      <c r="K2766" s="33">
        <v>9.3039</v>
      </c>
      <c r="L2766" s="33">
        <f>L2757+L2759+L2764+L2765</f>
        <v>9.303899000000001</v>
      </c>
    </row>
    <row r="2768" spans="1:6" ht="28.5">
      <c r="A2768" s="30" t="s">
        <v>102</v>
      </c>
      <c r="B2768" s="30" t="s">
        <v>623</v>
      </c>
      <c r="D2768" s="31" t="s">
        <v>850</v>
      </c>
      <c r="E2768" s="32" t="s">
        <v>722</v>
      </c>
      <c r="F2768" s="30">
        <v>20</v>
      </c>
    </row>
    <row r="2770" ht="14.25">
      <c r="D2770" s="31" t="s">
        <v>1070</v>
      </c>
    </row>
    <row r="2771" spans="6:11" ht="14.25">
      <c r="F2771" s="30" t="s">
        <v>1053</v>
      </c>
      <c r="G2771" s="30" t="s">
        <v>720</v>
      </c>
      <c r="H2771" s="30" t="s">
        <v>1046</v>
      </c>
      <c r="I2771" s="30" t="s">
        <v>1047</v>
      </c>
      <c r="J2771" s="30" t="s">
        <v>1048</v>
      </c>
      <c r="K2771" s="33" t="s">
        <v>1054</v>
      </c>
    </row>
    <row r="2772" spans="3:12" ht="14.25">
      <c r="C2772" s="30" t="s">
        <v>624</v>
      </c>
      <c r="D2772" s="31" t="s">
        <v>60</v>
      </c>
      <c r="E2772" s="32" t="s">
        <v>811</v>
      </c>
      <c r="F2772" s="30">
        <v>0.01</v>
      </c>
      <c r="G2772" s="30">
        <v>7.7</v>
      </c>
      <c r="H2772" s="30">
        <v>0</v>
      </c>
      <c r="I2772" s="30">
        <v>7.7</v>
      </c>
      <c r="J2772" s="30">
        <v>1</v>
      </c>
      <c r="K2772" s="33">
        <v>0.077</v>
      </c>
      <c r="L2772" s="33">
        <f>F2772*G2772*(1+H2772*0.01)*J2772</f>
        <v>0.077</v>
      </c>
    </row>
    <row r="2773" spans="3:12" ht="14.25">
      <c r="C2773" s="30" t="s">
        <v>625</v>
      </c>
      <c r="D2773" s="31" t="s">
        <v>61</v>
      </c>
      <c r="E2773" s="32" t="s">
        <v>731</v>
      </c>
      <c r="F2773" s="30">
        <v>0.1</v>
      </c>
      <c r="G2773" s="30">
        <v>0.05</v>
      </c>
      <c r="H2773" s="30">
        <v>0</v>
      </c>
      <c r="I2773" s="30">
        <v>0.05</v>
      </c>
      <c r="J2773" s="30">
        <v>1</v>
      </c>
      <c r="K2773" s="33">
        <v>0.005</v>
      </c>
      <c r="L2773" s="33">
        <f>F2773*G2773*(1+H2773*0.01)*J2773</f>
        <v>0.005000000000000001</v>
      </c>
    </row>
    <row r="2774" spans="3:12" ht="14.25">
      <c r="C2774" s="30" t="s">
        <v>626</v>
      </c>
      <c r="D2774" s="31" t="s">
        <v>62</v>
      </c>
      <c r="E2774" s="32" t="s">
        <v>731</v>
      </c>
      <c r="F2774" s="30">
        <v>0.3</v>
      </c>
      <c r="G2774" s="30">
        <v>0.05</v>
      </c>
      <c r="H2774" s="30">
        <v>0</v>
      </c>
      <c r="I2774" s="30">
        <v>0.05</v>
      </c>
      <c r="J2774" s="30">
        <v>1</v>
      </c>
      <c r="K2774" s="33">
        <v>0.015</v>
      </c>
      <c r="L2774" s="33">
        <f>F2774*G2774*(1+H2774*0.01)*J2774</f>
        <v>0.015</v>
      </c>
    </row>
    <row r="2775" spans="3:12" ht="14.25">
      <c r="C2775" s="30" t="s">
        <v>627</v>
      </c>
      <c r="D2775" s="31" t="s">
        <v>63</v>
      </c>
      <c r="E2775" s="32" t="s">
        <v>722</v>
      </c>
      <c r="F2775" s="30">
        <v>1</v>
      </c>
      <c r="G2775" s="30">
        <v>1</v>
      </c>
      <c r="H2775" s="30">
        <v>0</v>
      </c>
      <c r="I2775" s="30">
        <v>1</v>
      </c>
      <c r="J2775" s="30">
        <v>1</v>
      </c>
      <c r="K2775" s="33">
        <v>1</v>
      </c>
      <c r="L2775" s="33">
        <f>F2775*G2775*(1+H2775*0.01)*J2775</f>
        <v>1</v>
      </c>
    </row>
    <row r="2776" spans="11:12" ht="14.25">
      <c r="K2776" s="33">
        <v>1.097</v>
      </c>
      <c r="L2776" s="33">
        <f>SUM(L2772:L2775)</f>
        <v>1.097</v>
      </c>
    </row>
    <row r="2777" ht="14.25">
      <c r="D2777" s="31" t="s">
        <v>1065</v>
      </c>
    </row>
    <row r="2778" spans="4:12" ht="14.25">
      <c r="D2778" s="31" t="s">
        <v>1072</v>
      </c>
      <c r="E2778" s="32" t="s">
        <v>1067</v>
      </c>
      <c r="F2778" s="30">
        <v>0.264</v>
      </c>
      <c r="G2778" s="30">
        <v>3.5</v>
      </c>
      <c r="J2778" s="30">
        <v>1</v>
      </c>
      <c r="K2778" s="33">
        <v>0.924</v>
      </c>
      <c r="L2778" s="33">
        <f>F2778*G2778*J2778</f>
        <v>0.924</v>
      </c>
    </row>
    <row r="2779" ht="14.25">
      <c r="D2779" s="31" t="s">
        <v>1058</v>
      </c>
    </row>
    <row r="2780" spans="4:12" ht="14.25">
      <c r="D2780" s="31" t="s">
        <v>1073</v>
      </c>
      <c r="F2780" s="30">
        <v>10</v>
      </c>
      <c r="K2780" s="33">
        <v>0.1097</v>
      </c>
      <c r="L2780" s="33">
        <f>L2776*F2780*0.01</f>
        <v>0.10969999999999999</v>
      </c>
    </row>
    <row r="2781" spans="4:12" ht="14.25">
      <c r="D2781" s="31" t="s">
        <v>1068</v>
      </c>
      <c r="F2781" s="30">
        <v>95</v>
      </c>
      <c r="K2781" s="33">
        <v>0.8778</v>
      </c>
      <c r="L2781" s="33">
        <f>L2778*F2781*0.01</f>
        <v>0.8778</v>
      </c>
    </row>
    <row r="2782" spans="4:12" ht="14.25">
      <c r="D2782" s="31" t="s">
        <v>1060</v>
      </c>
      <c r="K2782" s="33">
        <v>2.021</v>
      </c>
      <c r="L2782" s="33">
        <f>L2776+L2778</f>
        <v>2.021</v>
      </c>
    </row>
    <row r="2783" spans="4:12" ht="14.25">
      <c r="D2783" s="31" t="s">
        <v>1061</v>
      </c>
      <c r="K2783" s="33">
        <v>0.9875</v>
      </c>
      <c r="L2783" s="33">
        <f>L2780+L2781</f>
        <v>0.9875</v>
      </c>
    </row>
    <row r="2784" spans="4:12" ht="14.25">
      <c r="D2784" s="31" t="s">
        <v>1062</v>
      </c>
      <c r="F2784" s="30">
        <v>10</v>
      </c>
      <c r="K2784" s="33">
        <v>0.30085</v>
      </c>
      <c r="L2784" s="33">
        <f>L2776*F2784*0.01+L2780*F2784*0.01+L2778*F2784*0.01+L2781*F2784*0.01</f>
        <v>0.30085</v>
      </c>
    </row>
    <row r="2785" spans="4:12" ht="14.25">
      <c r="D2785" s="31" t="s">
        <v>1063</v>
      </c>
      <c r="K2785" s="33">
        <v>3.30935</v>
      </c>
      <c r="L2785" s="33">
        <f>L2776+L2778+L2783+L2784</f>
        <v>3.30935</v>
      </c>
    </row>
    <row r="2787" spans="1:6" ht="28.5">
      <c r="A2787" s="30" t="s">
        <v>104</v>
      </c>
      <c r="B2787" s="30" t="s">
        <v>628</v>
      </c>
      <c r="D2787" s="31" t="s">
        <v>851</v>
      </c>
      <c r="E2787" s="32" t="s">
        <v>722</v>
      </c>
      <c r="F2787" s="30">
        <v>120</v>
      </c>
    </row>
    <row r="2789" ht="14.25">
      <c r="D2789" s="31" t="s">
        <v>1070</v>
      </c>
    </row>
    <row r="2790" spans="6:11" ht="14.25">
      <c r="F2790" s="30" t="s">
        <v>1053</v>
      </c>
      <c r="G2790" s="30" t="s">
        <v>720</v>
      </c>
      <c r="H2790" s="30" t="s">
        <v>1046</v>
      </c>
      <c r="I2790" s="30" t="s">
        <v>1047</v>
      </c>
      <c r="J2790" s="30" t="s">
        <v>1048</v>
      </c>
      <c r="K2790" s="33" t="s">
        <v>1054</v>
      </c>
    </row>
    <row r="2791" spans="3:12" ht="14.25">
      <c r="C2791" s="30" t="s">
        <v>627</v>
      </c>
      <c r="D2791" s="31" t="s">
        <v>63</v>
      </c>
      <c r="E2791" s="32" t="s">
        <v>722</v>
      </c>
      <c r="F2791" s="30">
        <v>1</v>
      </c>
      <c r="G2791" s="30">
        <v>1</v>
      </c>
      <c r="H2791" s="30">
        <v>0</v>
      </c>
      <c r="I2791" s="30">
        <v>1</v>
      </c>
      <c r="J2791" s="30">
        <v>1</v>
      </c>
      <c r="K2791" s="33">
        <v>1</v>
      </c>
      <c r="L2791" s="33">
        <f>F2791*G2791*(1+H2791*0.01)*J2791</f>
        <v>1</v>
      </c>
    </row>
    <row r="2792" spans="3:12" ht="14.25">
      <c r="C2792" s="30" t="s">
        <v>626</v>
      </c>
      <c r="D2792" s="31" t="s">
        <v>62</v>
      </c>
      <c r="E2792" s="32" t="s">
        <v>731</v>
      </c>
      <c r="F2792" s="30">
        <v>0.4</v>
      </c>
      <c r="G2792" s="30">
        <v>0.05</v>
      </c>
      <c r="H2792" s="30">
        <v>0</v>
      </c>
      <c r="I2792" s="30">
        <v>0.05</v>
      </c>
      <c r="J2792" s="30">
        <v>1</v>
      </c>
      <c r="K2792" s="33">
        <v>0.02</v>
      </c>
      <c r="L2792" s="33">
        <f>F2792*G2792*(1+H2792*0.01)*J2792</f>
        <v>0.020000000000000004</v>
      </c>
    </row>
    <row r="2793" spans="3:12" ht="14.25">
      <c r="C2793" s="30" t="s">
        <v>624</v>
      </c>
      <c r="D2793" s="31" t="s">
        <v>60</v>
      </c>
      <c r="E2793" s="32" t="s">
        <v>811</v>
      </c>
      <c r="F2793" s="30">
        <v>0.015</v>
      </c>
      <c r="G2793" s="30">
        <v>7.7</v>
      </c>
      <c r="H2793" s="30">
        <v>0</v>
      </c>
      <c r="I2793" s="30">
        <v>7.7</v>
      </c>
      <c r="J2793" s="30">
        <v>1</v>
      </c>
      <c r="K2793" s="33">
        <v>0.1155</v>
      </c>
      <c r="L2793" s="33">
        <f>F2793*G2793*(1+H2793*0.01)*J2793</f>
        <v>0.11549999999999999</v>
      </c>
    </row>
    <row r="2794" spans="3:12" ht="14.25">
      <c r="C2794" s="30" t="s">
        <v>625</v>
      </c>
      <c r="D2794" s="31" t="s">
        <v>61</v>
      </c>
      <c r="E2794" s="32" t="s">
        <v>731</v>
      </c>
      <c r="F2794" s="30">
        <v>0.1</v>
      </c>
      <c r="G2794" s="30">
        <v>0.05</v>
      </c>
      <c r="H2794" s="30">
        <v>0</v>
      </c>
      <c r="I2794" s="30">
        <v>0.05</v>
      </c>
      <c r="J2794" s="30">
        <v>1</v>
      </c>
      <c r="K2794" s="33">
        <v>0.005</v>
      </c>
      <c r="L2794" s="33">
        <f>F2794*G2794*(1+H2794*0.01)*J2794</f>
        <v>0.005000000000000001</v>
      </c>
    </row>
    <row r="2795" spans="11:12" ht="14.25">
      <c r="K2795" s="33">
        <v>1.1405</v>
      </c>
      <c r="L2795" s="33">
        <f>SUM(L2791:L2794)</f>
        <v>1.1404999999999998</v>
      </c>
    </row>
    <row r="2796" ht="14.25">
      <c r="D2796" s="31" t="s">
        <v>1065</v>
      </c>
    </row>
    <row r="2797" spans="4:12" ht="14.25">
      <c r="D2797" s="31" t="s">
        <v>1072</v>
      </c>
      <c r="E2797" s="32" t="s">
        <v>1067</v>
      </c>
      <c r="F2797" s="30">
        <v>0.3</v>
      </c>
      <c r="G2797" s="30">
        <v>3.5</v>
      </c>
      <c r="J2797" s="30">
        <v>1</v>
      </c>
      <c r="K2797" s="33">
        <v>1.05</v>
      </c>
      <c r="L2797" s="33">
        <f>F2797*G2797*J2797</f>
        <v>1.05</v>
      </c>
    </row>
    <row r="2798" ht="14.25">
      <c r="D2798" s="31" t="s">
        <v>1058</v>
      </c>
    </row>
    <row r="2799" spans="4:12" ht="14.25">
      <c r="D2799" s="31" t="s">
        <v>1073</v>
      </c>
      <c r="F2799" s="30">
        <v>10</v>
      </c>
      <c r="K2799" s="33">
        <v>0.11405</v>
      </c>
      <c r="L2799" s="33">
        <f>L2795*F2799*0.01</f>
        <v>0.11404999999999998</v>
      </c>
    </row>
    <row r="2800" spans="4:12" ht="14.25">
      <c r="D2800" s="31" t="s">
        <v>1068</v>
      </c>
      <c r="F2800" s="30">
        <v>95</v>
      </c>
      <c r="K2800" s="33">
        <v>0.9975</v>
      </c>
      <c r="L2800" s="33">
        <f>L2797*F2800*0.01</f>
        <v>0.9975</v>
      </c>
    </row>
    <row r="2801" spans="4:12" ht="14.25">
      <c r="D2801" s="31" t="s">
        <v>1060</v>
      </c>
      <c r="K2801" s="33">
        <v>2.1905</v>
      </c>
      <c r="L2801" s="33">
        <f>L2795+L2797</f>
        <v>2.1905</v>
      </c>
    </row>
    <row r="2802" spans="4:12" ht="14.25">
      <c r="D2802" s="31" t="s">
        <v>1061</v>
      </c>
      <c r="K2802" s="33">
        <v>1.11155</v>
      </c>
      <c r="L2802" s="33">
        <f>L2799+L2800</f>
        <v>1.11155</v>
      </c>
    </row>
    <row r="2803" spans="4:12" ht="14.25">
      <c r="D2803" s="31" t="s">
        <v>1062</v>
      </c>
      <c r="F2803" s="30">
        <v>10</v>
      </c>
      <c r="K2803" s="33">
        <v>0.3302</v>
      </c>
      <c r="L2803" s="33">
        <f>L2795*F2803*0.01+L2799*F2803*0.01+L2797*F2803*0.01+L2800*F2803*0.01</f>
        <v>0.33020499999999997</v>
      </c>
    </row>
    <row r="2804" spans="4:12" ht="14.25">
      <c r="D2804" s="31" t="s">
        <v>1063</v>
      </c>
      <c r="K2804" s="33">
        <v>3.63225</v>
      </c>
      <c r="L2804" s="33">
        <f>L2795+L2797+L2802+L2803</f>
        <v>3.6322550000000002</v>
      </c>
    </row>
    <row r="2806" spans="1:6" ht="28.5">
      <c r="A2806" s="30" t="s">
        <v>107</v>
      </c>
      <c r="B2806" s="30" t="s">
        <v>629</v>
      </c>
      <c r="D2806" s="31" t="s">
        <v>852</v>
      </c>
      <c r="E2806" s="32" t="s">
        <v>722</v>
      </c>
      <c r="F2806" s="30">
        <v>20</v>
      </c>
    </row>
    <row r="2808" ht="14.25">
      <c r="D2808" s="31" t="s">
        <v>1070</v>
      </c>
    </row>
    <row r="2809" spans="6:11" ht="14.25">
      <c r="F2809" s="30" t="s">
        <v>1053</v>
      </c>
      <c r="G2809" s="30" t="s">
        <v>720</v>
      </c>
      <c r="H2809" s="30" t="s">
        <v>1046</v>
      </c>
      <c r="I2809" s="30" t="s">
        <v>1047</v>
      </c>
      <c r="J2809" s="30" t="s">
        <v>1048</v>
      </c>
      <c r="K2809" s="33" t="s">
        <v>1054</v>
      </c>
    </row>
    <row r="2810" spans="3:12" ht="14.25">
      <c r="C2810" s="30" t="s">
        <v>624</v>
      </c>
      <c r="D2810" s="31" t="s">
        <v>60</v>
      </c>
      <c r="E2810" s="32" t="s">
        <v>811</v>
      </c>
      <c r="F2810" s="30">
        <v>0.015</v>
      </c>
      <c r="G2810" s="30">
        <v>7.7</v>
      </c>
      <c r="H2810" s="30">
        <v>0</v>
      </c>
      <c r="I2810" s="30">
        <v>7.7</v>
      </c>
      <c r="J2810" s="30">
        <v>1</v>
      </c>
      <c r="K2810" s="33">
        <v>0.1155</v>
      </c>
      <c r="L2810" s="33">
        <f>F2810*G2810*(1+H2810*0.01)*J2810</f>
        <v>0.11549999999999999</v>
      </c>
    </row>
    <row r="2811" spans="3:12" ht="14.25">
      <c r="C2811" s="30" t="s">
        <v>625</v>
      </c>
      <c r="D2811" s="31" t="s">
        <v>61</v>
      </c>
      <c r="E2811" s="32" t="s">
        <v>731</v>
      </c>
      <c r="F2811" s="30">
        <v>0.1</v>
      </c>
      <c r="G2811" s="30">
        <v>0.05</v>
      </c>
      <c r="H2811" s="30">
        <v>0</v>
      </c>
      <c r="I2811" s="30">
        <v>0.05</v>
      </c>
      <c r="J2811" s="30">
        <v>1</v>
      </c>
      <c r="K2811" s="33">
        <v>0.005</v>
      </c>
      <c r="L2811" s="33">
        <f>F2811*G2811*(1+H2811*0.01)*J2811</f>
        <v>0.005000000000000001</v>
      </c>
    </row>
    <row r="2812" spans="3:12" ht="14.25">
      <c r="C2812" s="30" t="s">
        <v>626</v>
      </c>
      <c r="D2812" s="31" t="s">
        <v>62</v>
      </c>
      <c r="E2812" s="32" t="s">
        <v>731</v>
      </c>
      <c r="F2812" s="30">
        <v>0.5</v>
      </c>
      <c r="G2812" s="30">
        <v>0.05</v>
      </c>
      <c r="H2812" s="30">
        <v>0</v>
      </c>
      <c r="I2812" s="30">
        <v>0.05</v>
      </c>
      <c r="J2812" s="30">
        <v>1</v>
      </c>
      <c r="K2812" s="33">
        <v>0.025</v>
      </c>
      <c r="L2812" s="33">
        <f>F2812*G2812*(1+H2812*0.01)*J2812</f>
        <v>0.025</v>
      </c>
    </row>
    <row r="2813" spans="3:12" ht="14.25">
      <c r="C2813" s="30" t="s">
        <v>627</v>
      </c>
      <c r="D2813" s="31" t="s">
        <v>63</v>
      </c>
      <c r="E2813" s="32" t="s">
        <v>722</v>
      </c>
      <c r="F2813" s="30">
        <v>1</v>
      </c>
      <c r="G2813" s="30">
        <v>1</v>
      </c>
      <c r="H2813" s="30">
        <v>0</v>
      </c>
      <c r="I2813" s="30">
        <v>1</v>
      </c>
      <c r="J2813" s="30">
        <v>1</v>
      </c>
      <c r="K2813" s="33">
        <v>1</v>
      </c>
      <c r="L2813" s="33">
        <f>F2813*G2813*(1+H2813*0.01)*J2813</f>
        <v>1</v>
      </c>
    </row>
    <row r="2814" spans="11:12" ht="14.25">
      <c r="K2814" s="33">
        <v>1.1455</v>
      </c>
      <c r="L2814" s="33">
        <f>SUM(L2810:L2813)</f>
        <v>1.1455</v>
      </c>
    </row>
    <row r="2815" ht="14.25">
      <c r="D2815" s="31" t="s">
        <v>1065</v>
      </c>
    </row>
    <row r="2816" spans="4:12" ht="14.25">
      <c r="D2816" s="31" t="s">
        <v>1072</v>
      </c>
      <c r="E2816" s="32" t="s">
        <v>1067</v>
      </c>
      <c r="F2816" s="30">
        <v>0.3</v>
      </c>
      <c r="G2816" s="30">
        <v>3.5</v>
      </c>
      <c r="J2816" s="30">
        <v>1</v>
      </c>
      <c r="K2816" s="33">
        <v>1.05</v>
      </c>
      <c r="L2816" s="33">
        <f>F2816*G2816*J2816</f>
        <v>1.05</v>
      </c>
    </row>
    <row r="2817" ht="14.25">
      <c r="D2817" s="31" t="s">
        <v>1058</v>
      </c>
    </row>
    <row r="2818" spans="4:12" ht="14.25">
      <c r="D2818" s="31" t="s">
        <v>1073</v>
      </c>
      <c r="F2818" s="30">
        <v>10</v>
      </c>
      <c r="K2818" s="33">
        <v>0.11455</v>
      </c>
      <c r="L2818" s="33">
        <f>L2814*F2818*0.01</f>
        <v>0.11455</v>
      </c>
    </row>
    <row r="2819" spans="4:12" ht="14.25">
      <c r="D2819" s="31" t="s">
        <v>1068</v>
      </c>
      <c r="F2819" s="30">
        <v>95</v>
      </c>
      <c r="K2819" s="33">
        <v>0.9975</v>
      </c>
      <c r="L2819" s="33">
        <f>L2816*F2819*0.01</f>
        <v>0.9975</v>
      </c>
    </row>
    <row r="2820" spans="4:12" ht="14.25">
      <c r="D2820" s="31" t="s">
        <v>1060</v>
      </c>
      <c r="K2820" s="33">
        <v>2.1955</v>
      </c>
      <c r="L2820" s="33">
        <f>L2814+L2816</f>
        <v>2.1955</v>
      </c>
    </row>
    <row r="2821" spans="4:12" ht="14.25">
      <c r="D2821" s="31" t="s">
        <v>1061</v>
      </c>
      <c r="K2821" s="33">
        <v>1.11205</v>
      </c>
      <c r="L2821" s="33">
        <f>L2818+L2819</f>
        <v>1.11205</v>
      </c>
    </row>
    <row r="2822" spans="4:12" ht="14.25">
      <c r="D2822" s="31" t="s">
        <v>1062</v>
      </c>
      <c r="F2822" s="30">
        <v>10</v>
      </c>
      <c r="K2822" s="33">
        <v>0.33075</v>
      </c>
      <c r="L2822" s="33">
        <f>L2814*F2822*0.01+L2818*F2822*0.01+L2816*F2822*0.01+L2819*F2822*0.01</f>
        <v>0.330755</v>
      </c>
    </row>
    <row r="2823" spans="4:12" ht="14.25">
      <c r="D2823" s="31" t="s">
        <v>1063</v>
      </c>
      <c r="K2823" s="33">
        <v>3.6383</v>
      </c>
      <c r="L2823" s="33">
        <f>L2814+L2816+L2821+L2822</f>
        <v>3.638305</v>
      </c>
    </row>
    <row r="2825" spans="1:6" ht="28.5">
      <c r="A2825" s="30" t="s">
        <v>108</v>
      </c>
      <c r="B2825" s="30" t="s">
        <v>630</v>
      </c>
      <c r="C2825" s="30" t="s">
        <v>631</v>
      </c>
      <c r="D2825" s="31" t="s">
        <v>853</v>
      </c>
      <c r="E2825" s="32" t="s">
        <v>722</v>
      </c>
      <c r="F2825" s="30">
        <v>2</v>
      </c>
    </row>
    <row r="2827" ht="14.25">
      <c r="D2827" s="31" t="s">
        <v>1070</v>
      </c>
    </row>
    <row r="2828" spans="6:11" ht="14.25">
      <c r="F2828" s="30" t="s">
        <v>1053</v>
      </c>
      <c r="G2828" s="30" t="s">
        <v>720</v>
      </c>
      <c r="H2828" s="30" t="s">
        <v>1046</v>
      </c>
      <c r="I2828" s="30" t="s">
        <v>1047</v>
      </c>
      <c r="J2828" s="30" t="s">
        <v>1048</v>
      </c>
      <c r="K2828" s="33" t="s">
        <v>1054</v>
      </c>
    </row>
    <row r="2829" spans="3:12" ht="14.25">
      <c r="C2829" s="30">
        <v>2488</v>
      </c>
      <c r="D2829" s="31" t="s">
        <v>67</v>
      </c>
      <c r="E2829" s="32" t="s">
        <v>722</v>
      </c>
      <c r="F2829" s="30">
        <v>6</v>
      </c>
      <c r="G2829" s="30">
        <v>2.4</v>
      </c>
      <c r="H2829" s="30">
        <v>0</v>
      </c>
      <c r="I2829" s="30">
        <v>2.4</v>
      </c>
      <c r="J2829" s="30">
        <v>1</v>
      </c>
      <c r="K2829" s="33">
        <v>14.4</v>
      </c>
      <c r="L2829" s="33">
        <f aca="true" t="shared" si="13" ref="L2829:L2835">F2829*G2829*(1+H2829*0.01)*J2829</f>
        <v>14.399999999999999</v>
      </c>
    </row>
    <row r="2830" spans="3:12" ht="14.25">
      <c r="C2830" s="30">
        <v>2380</v>
      </c>
      <c r="D2830" s="31" t="s">
        <v>68</v>
      </c>
      <c r="E2830" s="32" t="s">
        <v>722</v>
      </c>
      <c r="F2830" s="30">
        <v>6</v>
      </c>
      <c r="G2830" s="30">
        <v>0.5</v>
      </c>
      <c r="H2830" s="30">
        <v>0</v>
      </c>
      <c r="I2830" s="30">
        <v>0.5</v>
      </c>
      <c r="J2830" s="30">
        <v>1</v>
      </c>
      <c r="K2830" s="33">
        <v>3</v>
      </c>
      <c r="L2830" s="33">
        <f t="shared" si="13"/>
        <v>3</v>
      </c>
    </row>
    <row r="2831" spans="3:12" ht="14.25">
      <c r="C2831" s="30">
        <v>2502</v>
      </c>
      <c r="D2831" s="31" t="s">
        <v>69</v>
      </c>
      <c r="E2831" s="32" t="s">
        <v>722</v>
      </c>
      <c r="F2831" s="30">
        <v>6</v>
      </c>
      <c r="G2831" s="30">
        <v>0.5</v>
      </c>
      <c r="H2831" s="30">
        <v>0</v>
      </c>
      <c r="I2831" s="30">
        <v>0.5</v>
      </c>
      <c r="J2831" s="30">
        <v>1</v>
      </c>
      <c r="K2831" s="33">
        <v>3</v>
      </c>
      <c r="L2831" s="33">
        <f t="shared" si="13"/>
        <v>3</v>
      </c>
    </row>
    <row r="2832" spans="3:12" ht="14.25">
      <c r="C2832" s="30" t="s">
        <v>632</v>
      </c>
      <c r="D2832" s="31" t="s">
        <v>70</v>
      </c>
      <c r="E2832" s="32" t="s">
        <v>811</v>
      </c>
      <c r="F2832" s="30">
        <v>1.6</v>
      </c>
      <c r="G2832" s="30">
        <v>0.4</v>
      </c>
      <c r="H2832" s="30">
        <v>0</v>
      </c>
      <c r="I2832" s="30">
        <v>0.4</v>
      </c>
      <c r="J2832" s="30">
        <v>1</v>
      </c>
      <c r="K2832" s="33">
        <v>0.64</v>
      </c>
      <c r="L2832" s="33">
        <f t="shared" si="13"/>
        <v>0.6400000000000001</v>
      </c>
    </row>
    <row r="2833" spans="3:12" ht="14.25">
      <c r="C2833" s="30">
        <v>2275</v>
      </c>
      <c r="D2833" s="31" t="s">
        <v>71</v>
      </c>
      <c r="E2833" s="32" t="s">
        <v>811</v>
      </c>
      <c r="F2833" s="30">
        <v>5</v>
      </c>
      <c r="G2833" s="30">
        <v>0.15</v>
      </c>
      <c r="H2833" s="30">
        <v>0</v>
      </c>
      <c r="I2833" s="30">
        <v>0.15</v>
      </c>
      <c r="J2833" s="30">
        <v>1</v>
      </c>
      <c r="K2833" s="33">
        <v>0.75</v>
      </c>
      <c r="L2833" s="33">
        <f t="shared" si="13"/>
        <v>0.75</v>
      </c>
    </row>
    <row r="2834" spans="3:12" ht="14.25">
      <c r="C2834" s="30">
        <v>2276</v>
      </c>
      <c r="D2834" s="31" t="s">
        <v>72</v>
      </c>
      <c r="E2834" s="32" t="s">
        <v>811</v>
      </c>
      <c r="F2834" s="30">
        <v>6</v>
      </c>
      <c r="G2834" s="30">
        <v>0.08</v>
      </c>
      <c r="H2834" s="30">
        <v>0</v>
      </c>
      <c r="I2834" s="30">
        <v>0.08</v>
      </c>
      <c r="J2834" s="30">
        <v>1</v>
      </c>
      <c r="K2834" s="33">
        <v>0.48</v>
      </c>
      <c r="L2834" s="33">
        <f t="shared" si="13"/>
        <v>0.48</v>
      </c>
    </row>
    <row r="2835" spans="3:12" ht="14.25">
      <c r="C2835" s="30">
        <v>316</v>
      </c>
      <c r="D2835" s="31" t="s">
        <v>1076</v>
      </c>
      <c r="E2835" s="32" t="s">
        <v>725</v>
      </c>
      <c r="F2835" s="30">
        <v>3</v>
      </c>
      <c r="G2835" s="30">
        <v>1.2</v>
      </c>
      <c r="H2835" s="30">
        <v>0</v>
      </c>
      <c r="I2835" s="30">
        <v>1.2</v>
      </c>
      <c r="J2835" s="30">
        <v>1</v>
      </c>
      <c r="K2835" s="33">
        <v>3.6</v>
      </c>
      <c r="L2835" s="33">
        <f t="shared" si="13"/>
        <v>3.5999999999999996</v>
      </c>
    </row>
    <row r="2836" spans="11:12" ht="14.25">
      <c r="K2836" s="33">
        <v>25.87</v>
      </c>
      <c r="L2836" s="33">
        <f>SUM(L2829:L2835)</f>
        <v>25.869999999999997</v>
      </c>
    </row>
    <row r="2837" ht="14.25">
      <c r="D2837" s="31" t="s">
        <v>1065</v>
      </c>
    </row>
    <row r="2838" spans="4:12" ht="14.25">
      <c r="D2838" s="31" t="s">
        <v>73</v>
      </c>
      <c r="E2838" s="32" t="s">
        <v>1067</v>
      </c>
      <c r="F2838" s="30">
        <v>5.365</v>
      </c>
      <c r="G2838" s="30">
        <v>3.5</v>
      </c>
      <c r="J2838" s="30">
        <v>1</v>
      </c>
      <c r="K2838" s="33">
        <v>18.7775</v>
      </c>
      <c r="L2838" s="33">
        <f>F2838*G2838*J2838</f>
        <v>18.7775</v>
      </c>
    </row>
    <row r="2839" spans="4:12" ht="14.25">
      <c r="D2839" s="31" t="s">
        <v>74</v>
      </c>
      <c r="E2839" s="32" t="s">
        <v>1067</v>
      </c>
      <c r="F2839" s="30">
        <v>5.365</v>
      </c>
      <c r="G2839" s="30">
        <v>3.5</v>
      </c>
      <c r="J2839" s="30">
        <v>1</v>
      </c>
      <c r="K2839" s="33">
        <v>18.7775</v>
      </c>
      <c r="L2839" s="33">
        <f>F2839*G2839*J2839</f>
        <v>18.7775</v>
      </c>
    </row>
    <row r="2840" spans="11:12" ht="14.25">
      <c r="K2840" s="33">
        <v>37.555</v>
      </c>
      <c r="L2840" s="33">
        <f>SUM(L2838:L2839)</f>
        <v>37.555</v>
      </c>
    </row>
    <row r="2841" ht="14.25">
      <c r="D2841" s="31" t="s">
        <v>1058</v>
      </c>
    </row>
    <row r="2842" spans="4:12" ht="14.25">
      <c r="D2842" s="31" t="s">
        <v>1073</v>
      </c>
      <c r="F2842" s="30">
        <v>10</v>
      </c>
      <c r="K2842" s="33">
        <v>2.587</v>
      </c>
      <c r="L2842" s="33">
        <f>L2836*F2842*0.01</f>
        <v>2.5869999999999997</v>
      </c>
    </row>
    <row r="2843" spans="4:12" ht="14.25">
      <c r="D2843" s="31" t="s">
        <v>1068</v>
      </c>
      <c r="F2843" s="30">
        <v>95</v>
      </c>
      <c r="K2843" s="33">
        <v>35.67725</v>
      </c>
      <c r="L2843" s="33">
        <f>L2840*F2843*0.01</f>
        <v>35.67725</v>
      </c>
    </row>
    <row r="2844" spans="4:12" ht="14.25">
      <c r="D2844" s="31" t="s">
        <v>1060</v>
      </c>
      <c r="K2844" s="33">
        <v>63.425</v>
      </c>
      <c r="L2844" s="33">
        <f>L2836+L2840</f>
        <v>63.425</v>
      </c>
    </row>
    <row r="2845" spans="4:12" ht="14.25">
      <c r="D2845" s="31" t="s">
        <v>1061</v>
      </c>
      <c r="K2845" s="33">
        <v>38.26425</v>
      </c>
      <c r="L2845" s="33">
        <f>L2842+L2843</f>
        <v>38.264250000000004</v>
      </c>
    </row>
    <row r="2846" spans="4:12" ht="14.25">
      <c r="D2846" s="31" t="s">
        <v>1062</v>
      </c>
      <c r="F2846" s="30">
        <v>10</v>
      </c>
      <c r="K2846" s="33">
        <v>10.16892</v>
      </c>
      <c r="L2846" s="33">
        <f>L2836*F2846*0.01+L2842*F2846*0.01+L2840*F2846*0.01+L2843*F2846*0.01</f>
        <v>10.168925000000002</v>
      </c>
    </row>
    <row r="2847" spans="4:12" ht="14.25">
      <c r="D2847" s="31" t="s">
        <v>1063</v>
      </c>
      <c r="K2847" s="33">
        <v>111.85818</v>
      </c>
      <c r="L2847" s="33">
        <f>L2836+L2840+L2845+L2846</f>
        <v>111.858175</v>
      </c>
    </row>
    <row r="2849" spans="1:6" ht="28.5">
      <c r="A2849" s="30" t="s">
        <v>109</v>
      </c>
      <c r="B2849" s="30" t="s">
        <v>633</v>
      </c>
      <c r="D2849" s="31" t="s">
        <v>854</v>
      </c>
      <c r="E2849" s="32" t="s">
        <v>722</v>
      </c>
      <c r="F2849" s="30">
        <v>1</v>
      </c>
    </row>
    <row r="2851" ht="14.25">
      <c r="D2851" s="31" t="s">
        <v>1070</v>
      </c>
    </row>
    <row r="2852" spans="6:11" ht="14.25">
      <c r="F2852" s="30" t="s">
        <v>1053</v>
      </c>
      <c r="G2852" s="30" t="s">
        <v>720</v>
      </c>
      <c r="H2852" s="30" t="s">
        <v>1046</v>
      </c>
      <c r="I2852" s="30" t="s">
        <v>1047</v>
      </c>
      <c r="J2852" s="30" t="s">
        <v>1048</v>
      </c>
      <c r="K2852" s="33" t="s">
        <v>1054</v>
      </c>
    </row>
    <row r="2853" spans="3:12" ht="14.25">
      <c r="C2853" s="30" t="s">
        <v>634</v>
      </c>
      <c r="D2853" s="31" t="s">
        <v>76</v>
      </c>
      <c r="E2853" s="32" t="s">
        <v>811</v>
      </c>
      <c r="F2853" s="30">
        <v>0.03</v>
      </c>
      <c r="G2853" s="30">
        <v>3</v>
      </c>
      <c r="H2853" s="30">
        <v>0</v>
      </c>
      <c r="I2853" s="30">
        <v>3</v>
      </c>
      <c r="J2853" s="30">
        <v>1</v>
      </c>
      <c r="K2853" s="33">
        <v>0.09</v>
      </c>
      <c r="L2853" s="33">
        <f aca="true" t="shared" si="14" ref="L2853:L2858">F2853*G2853*(1+H2853*0.01)*J2853</f>
        <v>0.09</v>
      </c>
    </row>
    <row r="2854" spans="3:12" ht="14.25">
      <c r="C2854" s="30" t="s">
        <v>635</v>
      </c>
      <c r="D2854" s="31" t="s">
        <v>77</v>
      </c>
      <c r="E2854" s="32" t="s">
        <v>811</v>
      </c>
      <c r="F2854" s="30">
        <v>6.5</v>
      </c>
      <c r="G2854" s="30">
        <v>1.2</v>
      </c>
      <c r="H2854" s="30">
        <v>0</v>
      </c>
      <c r="I2854" s="30">
        <v>1.2</v>
      </c>
      <c r="J2854" s="30">
        <v>1</v>
      </c>
      <c r="K2854" s="33">
        <v>7.8</v>
      </c>
      <c r="L2854" s="33">
        <f t="shared" si="14"/>
        <v>7.8</v>
      </c>
    </row>
    <row r="2855" spans="3:12" ht="14.25">
      <c r="C2855" s="30" t="s">
        <v>604</v>
      </c>
      <c r="D2855" s="31" t="s">
        <v>16</v>
      </c>
      <c r="E2855" s="32" t="s">
        <v>17</v>
      </c>
      <c r="F2855" s="30">
        <v>0.2</v>
      </c>
      <c r="G2855" s="30">
        <v>0.18</v>
      </c>
      <c r="H2855" s="30">
        <v>0</v>
      </c>
      <c r="I2855" s="30">
        <v>0.18</v>
      </c>
      <c r="J2855" s="30">
        <v>1</v>
      </c>
      <c r="K2855" s="33">
        <v>0.036</v>
      </c>
      <c r="L2855" s="33">
        <f t="shared" si="14"/>
        <v>0.036</v>
      </c>
    </row>
    <row r="2856" spans="3:12" ht="14.25">
      <c r="C2856" s="30" t="s">
        <v>636</v>
      </c>
      <c r="D2856" s="31" t="s">
        <v>78</v>
      </c>
      <c r="E2856" s="32" t="s">
        <v>722</v>
      </c>
      <c r="F2856" s="30">
        <v>6</v>
      </c>
      <c r="G2856" s="30">
        <v>1</v>
      </c>
      <c r="H2856" s="30">
        <v>0</v>
      </c>
      <c r="I2856" s="30">
        <v>1</v>
      </c>
      <c r="J2856" s="30">
        <v>1</v>
      </c>
      <c r="K2856" s="33">
        <v>6</v>
      </c>
      <c r="L2856" s="33">
        <f t="shared" si="14"/>
        <v>6</v>
      </c>
    </row>
    <row r="2857" spans="3:12" ht="14.25">
      <c r="C2857" s="30">
        <v>37</v>
      </c>
      <c r="D2857" s="31" t="s">
        <v>1150</v>
      </c>
      <c r="E2857" s="32" t="s">
        <v>811</v>
      </c>
      <c r="F2857" s="30">
        <v>0.02</v>
      </c>
      <c r="G2857" s="30">
        <v>10</v>
      </c>
      <c r="H2857" s="30">
        <v>0</v>
      </c>
      <c r="I2857" s="30">
        <v>10</v>
      </c>
      <c r="J2857" s="30">
        <v>1</v>
      </c>
      <c r="K2857" s="33">
        <v>0.2</v>
      </c>
      <c r="L2857" s="33">
        <f t="shared" si="14"/>
        <v>0.2</v>
      </c>
    </row>
    <row r="2858" spans="3:12" ht="14.25">
      <c r="C2858" s="30" t="s">
        <v>602</v>
      </c>
      <c r="D2858" s="31" t="s">
        <v>14</v>
      </c>
      <c r="E2858" s="32" t="s">
        <v>811</v>
      </c>
      <c r="F2858" s="30">
        <v>0.05</v>
      </c>
      <c r="G2858" s="30">
        <v>2.5</v>
      </c>
      <c r="H2858" s="30">
        <v>0</v>
      </c>
      <c r="I2858" s="30">
        <v>2.5</v>
      </c>
      <c r="J2858" s="30">
        <v>1</v>
      </c>
      <c r="K2858" s="33">
        <v>0.125</v>
      </c>
      <c r="L2858" s="33">
        <f t="shared" si="14"/>
        <v>0.125</v>
      </c>
    </row>
    <row r="2859" spans="11:12" ht="14.25">
      <c r="K2859" s="33">
        <v>14.251</v>
      </c>
      <c r="L2859" s="33">
        <f>SUM(L2853:L2858)</f>
        <v>14.250999999999998</v>
      </c>
    </row>
    <row r="2860" ht="14.25">
      <c r="D2860" s="31" t="s">
        <v>1065</v>
      </c>
    </row>
    <row r="2861" spans="4:12" ht="14.25">
      <c r="D2861" s="31" t="s">
        <v>1072</v>
      </c>
      <c r="E2861" s="32" t="s">
        <v>1067</v>
      </c>
      <c r="F2861" s="30">
        <v>6.35</v>
      </c>
      <c r="G2861" s="30">
        <v>3.5</v>
      </c>
      <c r="J2861" s="30">
        <v>1</v>
      </c>
      <c r="K2861" s="33">
        <v>22.225</v>
      </c>
      <c r="L2861" s="33">
        <f>F2861*G2861*J2861</f>
        <v>22.224999999999998</v>
      </c>
    </row>
    <row r="2862" spans="4:12" ht="14.25">
      <c r="D2862" s="31" t="s">
        <v>1072</v>
      </c>
      <c r="E2862" s="32" t="s">
        <v>1067</v>
      </c>
      <c r="F2862" s="30">
        <v>6.35</v>
      </c>
      <c r="G2862" s="30">
        <v>3.5</v>
      </c>
      <c r="J2862" s="30">
        <v>1</v>
      </c>
      <c r="K2862" s="33">
        <v>22.225</v>
      </c>
      <c r="L2862" s="33">
        <f>F2862*G2862*J2862</f>
        <v>22.224999999999998</v>
      </c>
    </row>
    <row r="2863" spans="11:12" ht="14.25">
      <c r="K2863" s="33">
        <v>44.45</v>
      </c>
      <c r="L2863" s="33">
        <f>SUM(L2861:L2862)</f>
        <v>44.449999999999996</v>
      </c>
    </row>
    <row r="2864" ht="14.25">
      <c r="D2864" s="31" t="s">
        <v>1058</v>
      </c>
    </row>
    <row r="2865" spans="4:12" ht="14.25">
      <c r="D2865" s="31" t="s">
        <v>1073</v>
      </c>
      <c r="F2865" s="30">
        <v>10</v>
      </c>
      <c r="K2865" s="33">
        <v>1.4251</v>
      </c>
      <c r="L2865" s="33">
        <f>L2859*F2865*0.01</f>
        <v>1.4251</v>
      </c>
    </row>
    <row r="2866" spans="4:12" ht="14.25">
      <c r="D2866" s="31" t="s">
        <v>1068</v>
      </c>
      <c r="F2866" s="30">
        <v>95</v>
      </c>
      <c r="K2866" s="33">
        <v>42.2275</v>
      </c>
      <c r="L2866" s="33">
        <f>L2863*F2866*0.01</f>
        <v>42.2275</v>
      </c>
    </row>
    <row r="2867" spans="4:12" ht="14.25">
      <c r="D2867" s="31" t="s">
        <v>1060</v>
      </c>
      <c r="K2867" s="33">
        <v>58.701</v>
      </c>
      <c r="L2867" s="33">
        <f>L2859+L2863</f>
        <v>58.70099999999999</v>
      </c>
    </row>
    <row r="2868" spans="4:12" ht="14.25">
      <c r="D2868" s="31" t="s">
        <v>1061</v>
      </c>
      <c r="K2868" s="33">
        <v>43.6526</v>
      </c>
      <c r="L2868" s="33">
        <f>L2865+L2866</f>
        <v>43.6526</v>
      </c>
    </row>
    <row r="2869" spans="4:12" ht="14.25">
      <c r="D2869" s="31" t="s">
        <v>1062</v>
      </c>
      <c r="F2869" s="30">
        <v>10</v>
      </c>
      <c r="K2869" s="33">
        <v>10.23536</v>
      </c>
      <c r="L2869" s="33">
        <f>L2859*F2869*0.01+L2865*F2869*0.01+L2863*F2869*0.01+L2866*F2869*0.01</f>
        <v>10.23536</v>
      </c>
    </row>
    <row r="2870" spans="4:12" ht="14.25">
      <c r="D2870" s="31" t="s">
        <v>1063</v>
      </c>
      <c r="K2870" s="33">
        <v>112.58896</v>
      </c>
      <c r="L2870" s="33">
        <f>L2859+L2863+L2868+L2869</f>
        <v>112.58896</v>
      </c>
    </row>
    <row r="2872" spans="1:6" ht="28.5">
      <c r="A2872" s="30" t="s">
        <v>110</v>
      </c>
      <c r="B2872" s="30" t="s">
        <v>637</v>
      </c>
      <c r="D2872" s="31" t="s">
        <v>855</v>
      </c>
      <c r="E2872" s="32" t="s">
        <v>722</v>
      </c>
      <c r="F2872" s="30">
        <v>1</v>
      </c>
    </row>
    <row r="2874" ht="14.25">
      <c r="D2874" s="31" t="s">
        <v>1070</v>
      </c>
    </row>
    <row r="2875" spans="6:11" ht="14.25">
      <c r="F2875" s="30" t="s">
        <v>1053</v>
      </c>
      <c r="G2875" s="30" t="s">
        <v>720</v>
      </c>
      <c r="H2875" s="30" t="s">
        <v>1046</v>
      </c>
      <c r="I2875" s="30" t="s">
        <v>1047</v>
      </c>
      <c r="J2875" s="30" t="s">
        <v>1048</v>
      </c>
      <c r="K2875" s="33" t="s">
        <v>1054</v>
      </c>
    </row>
    <row r="2876" spans="3:12" ht="14.25">
      <c r="C2876" s="30" t="s">
        <v>602</v>
      </c>
      <c r="D2876" s="31" t="s">
        <v>14</v>
      </c>
      <c r="E2876" s="32" t="s">
        <v>811</v>
      </c>
      <c r="F2876" s="30">
        <v>0.06</v>
      </c>
      <c r="G2876" s="30">
        <v>2.5</v>
      </c>
      <c r="H2876" s="30">
        <v>0</v>
      </c>
      <c r="I2876" s="30">
        <v>2.5</v>
      </c>
      <c r="J2876" s="30">
        <v>1</v>
      </c>
      <c r="K2876" s="33">
        <v>0.15</v>
      </c>
      <c r="L2876" s="33">
        <f aca="true" t="shared" si="15" ref="L2876:L2881">F2876*G2876*(1+H2876*0.01)*J2876</f>
        <v>0.15</v>
      </c>
    </row>
    <row r="2877" spans="3:12" ht="14.25">
      <c r="C2877" s="30">
        <v>37</v>
      </c>
      <c r="D2877" s="31" t="s">
        <v>1150</v>
      </c>
      <c r="E2877" s="32" t="s">
        <v>811</v>
      </c>
      <c r="F2877" s="30">
        <v>0.03</v>
      </c>
      <c r="G2877" s="30">
        <v>10</v>
      </c>
      <c r="H2877" s="30">
        <v>0</v>
      </c>
      <c r="I2877" s="30">
        <v>10</v>
      </c>
      <c r="J2877" s="30">
        <v>1</v>
      </c>
      <c r="K2877" s="33">
        <v>0.3</v>
      </c>
      <c r="L2877" s="33">
        <f t="shared" si="15"/>
        <v>0.3</v>
      </c>
    </row>
    <row r="2878" spans="3:12" ht="14.25">
      <c r="C2878" s="30" t="s">
        <v>604</v>
      </c>
      <c r="D2878" s="31" t="s">
        <v>16</v>
      </c>
      <c r="E2878" s="32" t="s">
        <v>17</v>
      </c>
      <c r="F2878" s="30">
        <v>0.24</v>
      </c>
      <c r="G2878" s="30">
        <v>0.18</v>
      </c>
      <c r="H2878" s="30">
        <v>0</v>
      </c>
      <c r="I2878" s="30">
        <v>0.18</v>
      </c>
      <c r="J2878" s="30">
        <v>1</v>
      </c>
      <c r="K2878" s="33">
        <v>0.0432</v>
      </c>
      <c r="L2878" s="33">
        <f t="shared" si="15"/>
        <v>0.043199999999999995</v>
      </c>
    </row>
    <row r="2879" spans="3:12" ht="14.25">
      <c r="C2879" s="30" t="s">
        <v>635</v>
      </c>
      <c r="D2879" s="31" t="s">
        <v>77</v>
      </c>
      <c r="E2879" s="32" t="s">
        <v>811</v>
      </c>
      <c r="F2879" s="30">
        <v>8</v>
      </c>
      <c r="G2879" s="30">
        <v>1.2</v>
      </c>
      <c r="H2879" s="30">
        <v>0</v>
      </c>
      <c r="I2879" s="30">
        <v>1.2</v>
      </c>
      <c r="J2879" s="30">
        <v>1</v>
      </c>
      <c r="K2879" s="33">
        <v>9.6</v>
      </c>
      <c r="L2879" s="33">
        <f t="shared" si="15"/>
        <v>9.6</v>
      </c>
    </row>
    <row r="2880" spans="3:12" ht="14.25">
      <c r="C2880" s="30" t="s">
        <v>636</v>
      </c>
      <c r="D2880" s="31" t="s">
        <v>78</v>
      </c>
      <c r="E2880" s="32" t="s">
        <v>722</v>
      </c>
      <c r="F2880" s="30">
        <v>4</v>
      </c>
      <c r="G2880" s="30">
        <v>1</v>
      </c>
      <c r="H2880" s="30">
        <v>0</v>
      </c>
      <c r="I2880" s="30">
        <v>1</v>
      </c>
      <c r="J2880" s="30">
        <v>1</v>
      </c>
      <c r="K2880" s="33">
        <v>4</v>
      </c>
      <c r="L2880" s="33">
        <f t="shared" si="15"/>
        <v>4</v>
      </c>
    </row>
    <row r="2881" spans="3:12" ht="14.25">
      <c r="C2881" s="30" t="s">
        <v>634</v>
      </c>
      <c r="D2881" s="31" t="s">
        <v>76</v>
      </c>
      <c r="E2881" s="32" t="s">
        <v>811</v>
      </c>
      <c r="F2881" s="30">
        <v>0.04</v>
      </c>
      <c r="G2881" s="30">
        <v>3</v>
      </c>
      <c r="H2881" s="30">
        <v>0</v>
      </c>
      <c r="I2881" s="30">
        <v>3</v>
      </c>
      <c r="J2881" s="30">
        <v>1</v>
      </c>
      <c r="K2881" s="33">
        <v>0.12</v>
      </c>
      <c r="L2881" s="33">
        <f t="shared" si="15"/>
        <v>0.12</v>
      </c>
    </row>
    <row r="2882" spans="11:12" ht="14.25">
      <c r="K2882" s="33">
        <v>14.2132</v>
      </c>
      <c r="L2882" s="33">
        <f>SUM(L2876:L2881)</f>
        <v>14.213199999999999</v>
      </c>
    </row>
    <row r="2883" ht="14.25">
      <c r="D2883" s="31" t="s">
        <v>1065</v>
      </c>
    </row>
    <row r="2884" spans="4:12" ht="14.25">
      <c r="D2884" s="31" t="s">
        <v>1072</v>
      </c>
      <c r="E2884" s="32" t="s">
        <v>1067</v>
      </c>
      <c r="F2884" s="30">
        <v>6.35</v>
      </c>
      <c r="G2884" s="30">
        <v>3.5</v>
      </c>
      <c r="J2884" s="30">
        <v>1</v>
      </c>
      <c r="K2884" s="33">
        <v>22.225</v>
      </c>
      <c r="L2884" s="33">
        <f>F2884*G2884*J2884</f>
        <v>22.224999999999998</v>
      </c>
    </row>
    <row r="2885" spans="4:12" ht="14.25">
      <c r="D2885" s="31" t="s">
        <v>1072</v>
      </c>
      <c r="E2885" s="32" t="s">
        <v>1067</v>
      </c>
      <c r="F2885" s="30">
        <v>6.35</v>
      </c>
      <c r="G2885" s="30">
        <v>3.5</v>
      </c>
      <c r="J2885" s="30">
        <v>1</v>
      </c>
      <c r="K2885" s="33">
        <v>22.225</v>
      </c>
      <c r="L2885" s="33">
        <f>F2885*G2885*J2885</f>
        <v>22.224999999999998</v>
      </c>
    </row>
    <row r="2886" spans="11:12" ht="14.25">
      <c r="K2886" s="33">
        <v>44.45</v>
      </c>
      <c r="L2886" s="33">
        <f>SUM(L2884:L2885)</f>
        <v>44.449999999999996</v>
      </c>
    </row>
    <row r="2887" ht="14.25">
      <c r="D2887" s="31" t="s">
        <v>1058</v>
      </c>
    </row>
    <row r="2888" spans="4:12" ht="14.25">
      <c r="D2888" s="31" t="s">
        <v>1073</v>
      </c>
      <c r="F2888" s="30">
        <v>10</v>
      </c>
      <c r="K2888" s="33">
        <v>1.42132</v>
      </c>
      <c r="L2888" s="33">
        <f>L2882*F2888*0.01</f>
        <v>1.4213199999999997</v>
      </c>
    </row>
    <row r="2889" spans="4:12" ht="14.25">
      <c r="D2889" s="31" t="s">
        <v>1068</v>
      </c>
      <c r="F2889" s="30">
        <v>95</v>
      </c>
      <c r="K2889" s="33">
        <v>42.2275</v>
      </c>
      <c r="L2889" s="33">
        <f>L2886*F2889*0.01</f>
        <v>42.2275</v>
      </c>
    </row>
    <row r="2890" spans="4:12" ht="14.25">
      <c r="D2890" s="31" t="s">
        <v>1060</v>
      </c>
      <c r="K2890" s="33">
        <v>58.6632</v>
      </c>
      <c r="L2890" s="33">
        <f>L2882+L2886</f>
        <v>58.663199999999996</v>
      </c>
    </row>
    <row r="2891" spans="4:12" ht="14.25">
      <c r="D2891" s="31" t="s">
        <v>1061</v>
      </c>
      <c r="K2891" s="33">
        <v>43.64882</v>
      </c>
      <c r="L2891" s="33">
        <f>L2888+L2889</f>
        <v>43.64882</v>
      </c>
    </row>
    <row r="2892" spans="4:12" ht="14.25">
      <c r="D2892" s="31" t="s">
        <v>1062</v>
      </c>
      <c r="F2892" s="30">
        <v>10</v>
      </c>
      <c r="K2892" s="33">
        <v>10.2312</v>
      </c>
      <c r="L2892" s="33">
        <f>L2882*F2892*0.01+L2888*F2892*0.01+L2886*F2892*0.01+L2889*F2892*0.01</f>
        <v>10.231202</v>
      </c>
    </row>
    <row r="2893" spans="4:12" ht="14.25">
      <c r="D2893" s="31" t="s">
        <v>1063</v>
      </c>
      <c r="K2893" s="33">
        <v>112.54322</v>
      </c>
      <c r="L2893" s="33">
        <f>L2882+L2886+L2891+L2892</f>
        <v>112.54322199999999</v>
      </c>
    </row>
    <row r="2895" spans="1:6" ht="28.5">
      <c r="A2895" s="30" t="s">
        <v>111</v>
      </c>
      <c r="D2895" s="31" t="s">
        <v>856</v>
      </c>
      <c r="E2895" s="32" t="s">
        <v>722</v>
      </c>
      <c r="F2895" s="30">
        <v>139</v>
      </c>
    </row>
    <row r="2897" ht="14.25">
      <c r="D2897" s="31" t="s">
        <v>1070</v>
      </c>
    </row>
    <row r="2898" spans="6:11" ht="14.25">
      <c r="F2898" s="30" t="s">
        <v>1053</v>
      </c>
      <c r="G2898" s="30" t="s">
        <v>720</v>
      </c>
      <c r="H2898" s="30" t="s">
        <v>1046</v>
      </c>
      <c r="I2898" s="30" t="s">
        <v>1047</v>
      </c>
      <c r="J2898" s="30" t="s">
        <v>1048</v>
      </c>
      <c r="K2898" s="33" t="s">
        <v>1054</v>
      </c>
    </row>
    <row r="2899" spans="4:12" ht="14.25">
      <c r="D2899" s="31" t="s">
        <v>81</v>
      </c>
      <c r="E2899" s="32" t="s">
        <v>722</v>
      </c>
      <c r="F2899" s="30">
        <v>0.45</v>
      </c>
      <c r="G2899" s="30">
        <v>10.25</v>
      </c>
      <c r="H2899" s="30">
        <v>0</v>
      </c>
      <c r="I2899" s="30">
        <v>10.25</v>
      </c>
      <c r="J2899" s="30">
        <v>1</v>
      </c>
      <c r="K2899" s="33">
        <v>4.6125</v>
      </c>
      <c r="L2899" s="33">
        <f>F2899*G2899*(1+H2899*0.01)*J2899</f>
        <v>4.6125</v>
      </c>
    </row>
    <row r="2900" ht="14.25">
      <c r="D2900" s="31" t="s">
        <v>1065</v>
      </c>
    </row>
    <row r="2901" spans="4:12" ht="14.25">
      <c r="D2901" s="31" t="s">
        <v>1072</v>
      </c>
      <c r="E2901" s="32" t="s">
        <v>1067</v>
      </c>
      <c r="F2901" s="30">
        <v>2.96</v>
      </c>
      <c r="G2901" s="30">
        <v>3.5</v>
      </c>
      <c r="J2901" s="30">
        <v>1</v>
      </c>
      <c r="K2901" s="33">
        <v>10.36</v>
      </c>
      <c r="L2901" s="33">
        <f>F2901*G2901*J2901</f>
        <v>10.36</v>
      </c>
    </row>
    <row r="2902" spans="4:12" ht="14.25">
      <c r="D2902" s="31" t="s">
        <v>9</v>
      </c>
      <c r="E2902" s="32" t="s">
        <v>1067</v>
      </c>
      <c r="F2902" s="30">
        <v>2.96</v>
      </c>
      <c r="G2902" s="30">
        <v>3.5</v>
      </c>
      <c r="J2902" s="30">
        <v>1</v>
      </c>
      <c r="K2902" s="33">
        <v>10.36</v>
      </c>
      <c r="L2902" s="33">
        <f>F2902*G2902*J2902</f>
        <v>10.36</v>
      </c>
    </row>
    <row r="2903" spans="11:12" ht="14.25">
      <c r="K2903" s="33">
        <v>20.72</v>
      </c>
      <c r="L2903" s="33">
        <f>SUM(L2901:L2902)</f>
        <v>20.72</v>
      </c>
    </row>
    <row r="2904" ht="14.25">
      <c r="D2904" s="31" t="s">
        <v>1058</v>
      </c>
    </row>
    <row r="2905" spans="4:12" ht="14.25">
      <c r="D2905" s="31" t="s">
        <v>1073</v>
      </c>
      <c r="F2905" s="30">
        <v>10</v>
      </c>
      <c r="K2905" s="33">
        <v>0.46125</v>
      </c>
      <c r="L2905" s="33">
        <f>L2899*F2905*0.01</f>
        <v>0.46125</v>
      </c>
    </row>
    <row r="2906" spans="4:12" ht="14.25">
      <c r="D2906" s="31" t="s">
        <v>1068</v>
      </c>
      <c r="F2906" s="30">
        <v>95</v>
      </c>
      <c r="K2906" s="33">
        <v>19.684</v>
      </c>
      <c r="L2906" s="33">
        <f>L2903*F2906*0.01</f>
        <v>19.683999999999997</v>
      </c>
    </row>
    <row r="2907" spans="4:12" ht="14.25">
      <c r="D2907" s="31" t="s">
        <v>1060</v>
      </c>
      <c r="K2907" s="33">
        <v>25.3325</v>
      </c>
      <c r="L2907" s="33">
        <f>L2899+L2903</f>
        <v>25.3325</v>
      </c>
    </row>
    <row r="2908" spans="4:12" ht="14.25">
      <c r="D2908" s="31" t="s">
        <v>1061</v>
      </c>
      <c r="K2908" s="33">
        <v>20.14525</v>
      </c>
      <c r="L2908" s="33">
        <f>L2905+L2906</f>
        <v>20.145249999999997</v>
      </c>
    </row>
    <row r="2909" spans="4:12" ht="14.25">
      <c r="D2909" s="31" t="s">
        <v>1062</v>
      </c>
      <c r="F2909" s="30">
        <v>10</v>
      </c>
      <c r="K2909" s="33">
        <v>4.54777</v>
      </c>
      <c r="L2909" s="33">
        <f>L2899*F2909*0.01+L2905*F2909*0.01+L2903*F2909*0.01+L2906*F2909*0.01</f>
        <v>4.547775</v>
      </c>
    </row>
    <row r="2910" spans="4:12" ht="14.25">
      <c r="D2910" s="31" t="s">
        <v>1063</v>
      </c>
      <c r="K2910" s="33">
        <v>50.02552</v>
      </c>
      <c r="L2910" s="33">
        <f>L2899+L2903+L2908+L2909</f>
        <v>50.025525</v>
      </c>
    </row>
    <row r="2912" spans="1:6" ht="28.5">
      <c r="A2912" s="30" t="s">
        <v>112</v>
      </c>
      <c r="D2912" s="31" t="s">
        <v>1031</v>
      </c>
      <c r="E2912" s="32" t="s">
        <v>731</v>
      </c>
      <c r="F2912" s="30">
        <v>500</v>
      </c>
    </row>
    <row r="2914" ht="14.25">
      <c r="D2914" s="31" t="s">
        <v>1070</v>
      </c>
    </row>
    <row r="2915" spans="6:11" ht="14.25">
      <c r="F2915" s="30" t="s">
        <v>1053</v>
      </c>
      <c r="G2915" s="30" t="s">
        <v>720</v>
      </c>
      <c r="H2915" s="30" t="s">
        <v>1046</v>
      </c>
      <c r="I2915" s="30" t="s">
        <v>1047</v>
      </c>
      <c r="J2915" s="30" t="s">
        <v>1048</v>
      </c>
      <c r="K2915" s="33" t="s">
        <v>1054</v>
      </c>
    </row>
    <row r="2916" spans="3:12" ht="14.25">
      <c r="C2916" s="30" t="s">
        <v>498</v>
      </c>
      <c r="D2916" s="31" t="s">
        <v>1071</v>
      </c>
      <c r="E2916" s="32" t="s">
        <v>725</v>
      </c>
      <c r="F2916" s="30">
        <v>0.14</v>
      </c>
      <c r="G2916" s="30">
        <v>14.2</v>
      </c>
      <c r="H2916" s="30">
        <v>0</v>
      </c>
      <c r="I2916" s="30">
        <v>14.2</v>
      </c>
      <c r="J2916" s="30">
        <v>1</v>
      </c>
      <c r="K2916" s="33">
        <v>1.988</v>
      </c>
      <c r="L2916" s="33">
        <f>F2916*G2916*(1+H2916*0.01)*J2916</f>
        <v>1.988</v>
      </c>
    </row>
    <row r="2917" spans="4:12" ht="14.25">
      <c r="D2917" s="31" t="s">
        <v>83</v>
      </c>
      <c r="E2917" s="32" t="s">
        <v>731</v>
      </c>
      <c r="F2917" s="30">
        <v>1.05</v>
      </c>
      <c r="G2917" s="30">
        <v>0.65</v>
      </c>
      <c r="H2917" s="30">
        <v>0</v>
      </c>
      <c r="I2917" s="30">
        <v>0.65</v>
      </c>
      <c r="J2917" s="30">
        <v>1</v>
      </c>
      <c r="K2917" s="33">
        <v>0.6825</v>
      </c>
      <c r="L2917" s="33">
        <f>F2917*G2917*(1+H2917*0.01)*J2917</f>
        <v>0.6825000000000001</v>
      </c>
    </row>
    <row r="2918" spans="11:12" ht="14.25">
      <c r="K2918" s="33">
        <v>2.6705</v>
      </c>
      <c r="L2918" s="33">
        <f>SUM(L2916:L2917)</f>
        <v>2.6705</v>
      </c>
    </row>
    <row r="2919" ht="14.25">
      <c r="D2919" s="31" t="s">
        <v>1065</v>
      </c>
    </row>
    <row r="2920" spans="4:12" ht="14.25">
      <c r="D2920" s="31" t="s">
        <v>1072</v>
      </c>
      <c r="E2920" s="32" t="s">
        <v>1067</v>
      </c>
      <c r="F2920" s="30">
        <v>0.322</v>
      </c>
      <c r="G2920" s="30">
        <v>3.5</v>
      </c>
      <c r="J2920" s="30">
        <v>1</v>
      </c>
      <c r="K2920" s="33">
        <v>1.127</v>
      </c>
      <c r="L2920" s="33">
        <f>F2920*G2920*J2920</f>
        <v>1.127</v>
      </c>
    </row>
    <row r="2921" spans="4:12" ht="14.25">
      <c r="D2921" s="31" t="s">
        <v>1072</v>
      </c>
      <c r="E2921" s="32" t="s">
        <v>1067</v>
      </c>
      <c r="F2921" s="30">
        <v>0.39</v>
      </c>
      <c r="G2921" s="30">
        <v>3.5</v>
      </c>
      <c r="J2921" s="30">
        <v>1</v>
      </c>
      <c r="K2921" s="33">
        <v>1.365</v>
      </c>
      <c r="L2921" s="33">
        <f>F2921*G2921*J2921</f>
        <v>1.365</v>
      </c>
    </row>
    <row r="2922" spans="11:12" ht="14.25">
      <c r="K2922" s="33">
        <v>2.492</v>
      </c>
      <c r="L2922" s="33">
        <f>SUM(L2920:L2921)</f>
        <v>2.492</v>
      </c>
    </row>
    <row r="2923" ht="14.25">
      <c r="D2923" s="31" t="s">
        <v>1058</v>
      </c>
    </row>
    <row r="2924" spans="4:12" ht="14.25">
      <c r="D2924" s="31" t="s">
        <v>1073</v>
      </c>
      <c r="F2924" s="30">
        <v>10</v>
      </c>
      <c r="K2924" s="33">
        <v>0.26705</v>
      </c>
      <c r="L2924" s="33">
        <f>L2918*F2924*0.01</f>
        <v>0.26705</v>
      </c>
    </row>
    <row r="2925" spans="4:12" ht="14.25">
      <c r="D2925" s="31" t="s">
        <v>1068</v>
      </c>
      <c r="F2925" s="30">
        <v>95</v>
      </c>
      <c r="K2925" s="33">
        <v>2.3674</v>
      </c>
      <c r="L2925" s="33">
        <f>L2922*F2925*0.01</f>
        <v>2.3674</v>
      </c>
    </row>
    <row r="2926" spans="4:12" ht="14.25">
      <c r="D2926" s="31" t="s">
        <v>1060</v>
      </c>
      <c r="K2926" s="33">
        <v>5.1625</v>
      </c>
      <c r="L2926" s="33">
        <f>L2918+L2922</f>
        <v>5.1625</v>
      </c>
    </row>
    <row r="2927" spans="4:12" ht="14.25">
      <c r="D2927" s="31" t="s">
        <v>1061</v>
      </c>
      <c r="K2927" s="33">
        <v>2.63445</v>
      </c>
      <c r="L2927" s="33">
        <f>L2924+L2925</f>
        <v>2.63445</v>
      </c>
    </row>
    <row r="2928" spans="4:12" ht="14.25">
      <c r="D2928" s="31" t="s">
        <v>1062</v>
      </c>
      <c r="F2928" s="30">
        <v>10</v>
      </c>
      <c r="K2928" s="33">
        <v>0.77969</v>
      </c>
      <c r="L2928" s="33">
        <f>L2918*F2928*0.01+L2924*F2928*0.01+L2922*F2928*0.01+L2925*F2928*0.01</f>
        <v>0.779695</v>
      </c>
    </row>
    <row r="2929" spans="4:12" ht="14.25">
      <c r="D2929" s="31" t="s">
        <v>1063</v>
      </c>
      <c r="K2929" s="33">
        <v>8.57665</v>
      </c>
      <c r="L2929" s="33">
        <f>L2918+L2922+L2927+L2928</f>
        <v>8.576645</v>
      </c>
    </row>
    <row r="2931" spans="1:6" ht="28.5">
      <c r="A2931" s="30" t="s">
        <v>114</v>
      </c>
      <c r="D2931" s="31" t="s">
        <v>857</v>
      </c>
      <c r="E2931" s="32" t="s">
        <v>731</v>
      </c>
      <c r="F2931" s="30">
        <v>2260</v>
      </c>
    </row>
    <row r="2933" ht="14.25">
      <c r="D2933" s="31" t="s">
        <v>1070</v>
      </c>
    </row>
    <row r="2934" spans="6:11" ht="14.25">
      <c r="F2934" s="30" t="s">
        <v>1053</v>
      </c>
      <c r="G2934" s="30" t="s">
        <v>720</v>
      </c>
      <c r="H2934" s="30" t="s">
        <v>1046</v>
      </c>
      <c r="I2934" s="30" t="s">
        <v>1047</v>
      </c>
      <c r="J2934" s="30" t="s">
        <v>1048</v>
      </c>
      <c r="K2934" s="33" t="s">
        <v>1054</v>
      </c>
    </row>
    <row r="2935" spans="4:12" ht="14.25">
      <c r="D2935" s="31" t="s">
        <v>85</v>
      </c>
      <c r="E2935" s="32" t="s">
        <v>731</v>
      </c>
      <c r="F2935" s="30">
        <v>1.05</v>
      </c>
      <c r="G2935" s="30">
        <v>0.8</v>
      </c>
      <c r="H2935" s="30">
        <v>0</v>
      </c>
      <c r="I2935" s="30">
        <v>0.8</v>
      </c>
      <c r="J2935" s="30">
        <v>1</v>
      </c>
      <c r="K2935" s="33">
        <v>0.84</v>
      </c>
      <c r="L2935" s="33">
        <f>F2935*G2935*(1+H2935*0.01)*J2935</f>
        <v>0.8400000000000001</v>
      </c>
    </row>
    <row r="2936" spans="3:12" ht="14.25">
      <c r="C2936" s="30" t="s">
        <v>498</v>
      </c>
      <c r="D2936" s="31" t="s">
        <v>1071</v>
      </c>
      <c r="E2936" s="32" t="s">
        <v>725</v>
      </c>
      <c r="F2936" s="30">
        <v>0.16</v>
      </c>
      <c r="G2936" s="30">
        <v>14.2</v>
      </c>
      <c r="H2936" s="30">
        <v>0</v>
      </c>
      <c r="I2936" s="30">
        <v>14.2</v>
      </c>
      <c r="J2936" s="30">
        <v>1</v>
      </c>
      <c r="K2936" s="33">
        <v>2.272</v>
      </c>
      <c r="L2936" s="33">
        <f>F2936*G2936*(1+H2936*0.01)*J2936</f>
        <v>2.272</v>
      </c>
    </row>
    <row r="2937" spans="11:12" ht="14.25">
      <c r="K2937" s="33">
        <v>3.112</v>
      </c>
      <c r="L2937" s="33">
        <f>SUM(L2935:L2936)</f>
        <v>3.112</v>
      </c>
    </row>
    <row r="2938" ht="14.25">
      <c r="D2938" s="31" t="s">
        <v>1065</v>
      </c>
    </row>
    <row r="2939" spans="4:12" ht="14.25">
      <c r="D2939" s="31" t="s">
        <v>1072</v>
      </c>
      <c r="E2939" s="32" t="s">
        <v>1067</v>
      </c>
      <c r="F2939" s="30">
        <v>0.422</v>
      </c>
      <c r="G2939" s="30">
        <v>3.5</v>
      </c>
      <c r="J2939" s="30">
        <v>1</v>
      </c>
      <c r="K2939" s="33">
        <v>1.477</v>
      </c>
      <c r="L2939" s="33">
        <f>F2939*G2939*J2939</f>
        <v>1.4769999999999999</v>
      </c>
    </row>
    <row r="2940" spans="4:12" ht="14.25">
      <c r="D2940" s="31" t="s">
        <v>1072</v>
      </c>
      <c r="E2940" s="32" t="s">
        <v>1067</v>
      </c>
      <c r="F2940" s="30">
        <v>0.39</v>
      </c>
      <c r="G2940" s="30">
        <v>3.5</v>
      </c>
      <c r="J2940" s="30">
        <v>1</v>
      </c>
      <c r="K2940" s="33">
        <v>1.365</v>
      </c>
      <c r="L2940" s="33">
        <f>F2940*G2940*J2940</f>
        <v>1.365</v>
      </c>
    </row>
    <row r="2941" spans="11:12" ht="14.25">
      <c r="K2941" s="33">
        <v>2.842</v>
      </c>
      <c r="L2941" s="33">
        <f>SUM(L2939:L2940)</f>
        <v>2.8419999999999996</v>
      </c>
    </row>
    <row r="2942" ht="14.25">
      <c r="D2942" s="31" t="s">
        <v>1058</v>
      </c>
    </row>
    <row r="2943" spans="4:12" ht="14.25">
      <c r="D2943" s="31" t="s">
        <v>1073</v>
      </c>
      <c r="F2943" s="30">
        <v>10</v>
      </c>
      <c r="K2943" s="33">
        <v>0.3112</v>
      </c>
      <c r="L2943" s="33">
        <f>L2937*F2943*0.01</f>
        <v>0.31120000000000003</v>
      </c>
    </row>
    <row r="2944" spans="4:12" ht="14.25">
      <c r="D2944" s="31" t="s">
        <v>1068</v>
      </c>
      <c r="F2944" s="30">
        <v>95</v>
      </c>
      <c r="K2944" s="33">
        <v>2.6999</v>
      </c>
      <c r="L2944" s="33">
        <f>L2941*F2944*0.01</f>
        <v>2.6998999999999995</v>
      </c>
    </row>
    <row r="2945" spans="4:12" ht="14.25">
      <c r="D2945" s="31" t="s">
        <v>1060</v>
      </c>
      <c r="K2945" s="33">
        <v>5.954</v>
      </c>
      <c r="L2945" s="33">
        <f>L2937+L2941</f>
        <v>5.954</v>
      </c>
    </row>
    <row r="2946" spans="4:12" ht="14.25">
      <c r="D2946" s="31" t="s">
        <v>1061</v>
      </c>
      <c r="K2946" s="33">
        <v>3.0111</v>
      </c>
      <c r="L2946" s="33">
        <f>L2943+L2944</f>
        <v>3.0110999999999994</v>
      </c>
    </row>
    <row r="2947" spans="4:12" ht="14.25">
      <c r="D2947" s="31" t="s">
        <v>1062</v>
      </c>
      <c r="F2947" s="30">
        <v>10</v>
      </c>
      <c r="K2947" s="33">
        <v>0.89651</v>
      </c>
      <c r="L2947" s="33">
        <f>L2937*F2947*0.01+L2943*F2947*0.01+L2941*F2947*0.01+L2944*F2947*0.01</f>
        <v>0.8965099999999999</v>
      </c>
    </row>
    <row r="2948" spans="4:12" ht="14.25">
      <c r="D2948" s="31" t="s">
        <v>1063</v>
      </c>
      <c r="K2948" s="33">
        <v>9.86161</v>
      </c>
      <c r="L2948" s="33">
        <f>L2937+L2941+L2946+L2947</f>
        <v>9.861609999999999</v>
      </c>
    </row>
    <row r="2950" spans="1:6" ht="28.5">
      <c r="A2950" s="30" t="s">
        <v>116</v>
      </c>
      <c r="D2950" s="31" t="s">
        <v>858</v>
      </c>
      <c r="E2950" s="32" t="s">
        <v>731</v>
      </c>
      <c r="F2950" s="30">
        <v>230</v>
      </c>
    </row>
    <row r="2952" ht="14.25">
      <c r="D2952" s="31" t="s">
        <v>1070</v>
      </c>
    </row>
    <row r="2953" spans="6:11" ht="14.25">
      <c r="F2953" s="30" t="s">
        <v>1053</v>
      </c>
      <c r="G2953" s="30" t="s">
        <v>720</v>
      </c>
      <c r="H2953" s="30" t="s">
        <v>1046</v>
      </c>
      <c r="I2953" s="30" t="s">
        <v>1047</v>
      </c>
      <c r="J2953" s="30" t="s">
        <v>1048</v>
      </c>
      <c r="K2953" s="33" t="s">
        <v>1054</v>
      </c>
    </row>
    <row r="2954" spans="3:12" ht="14.25">
      <c r="C2954" s="30" t="s">
        <v>498</v>
      </c>
      <c r="D2954" s="31" t="s">
        <v>1071</v>
      </c>
      <c r="E2954" s="32" t="s">
        <v>725</v>
      </c>
      <c r="F2954" s="30">
        <v>0.18</v>
      </c>
      <c r="G2954" s="30">
        <v>14.2</v>
      </c>
      <c r="H2954" s="30">
        <v>0</v>
      </c>
      <c r="I2954" s="30">
        <v>14.2</v>
      </c>
      <c r="J2954" s="30">
        <v>1</v>
      </c>
      <c r="K2954" s="33">
        <v>2.556</v>
      </c>
      <c r="L2954" s="33">
        <f>F2954*G2954*(1+H2954*0.01)*J2954</f>
        <v>2.5559999999999996</v>
      </c>
    </row>
    <row r="2955" spans="4:12" ht="14.25">
      <c r="D2955" s="31" t="s">
        <v>87</v>
      </c>
      <c r="E2955" s="32" t="s">
        <v>731</v>
      </c>
      <c r="F2955" s="30">
        <v>1.05</v>
      </c>
      <c r="G2955" s="30">
        <v>1</v>
      </c>
      <c r="H2955" s="30">
        <v>0</v>
      </c>
      <c r="I2955" s="30">
        <v>1</v>
      </c>
      <c r="J2955" s="30">
        <v>1</v>
      </c>
      <c r="K2955" s="33">
        <v>1.05</v>
      </c>
      <c r="L2955" s="33">
        <f>F2955*G2955*(1+H2955*0.01)*J2955</f>
        <v>1.05</v>
      </c>
    </row>
    <row r="2956" spans="11:12" ht="14.25">
      <c r="K2956" s="33">
        <v>3.606</v>
      </c>
      <c r="L2956" s="33">
        <f>SUM(L2954:L2955)</f>
        <v>3.606</v>
      </c>
    </row>
    <row r="2957" ht="14.25">
      <c r="D2957" s="31" t="s">
        <v>1065</v>
      </c>
    </row>
    <row r="2958" spans="4:12" ht="14.25">
      <c r="D2958" s="31" t="s">
        <v>1072</v>
      </c>
      <c r="E2958" s="32" t="s">
        <v>1067</v>
      </c>
      <c r="F2958" s="30">
        <v>0.452</v>
      </c>
      <c r="G2958" s="30">
        <v>3.5</v>
      </c>
      <c r="J2958" s="30">
        <v>1</v>
      </c>
      <c r="K2958" s="33">
        <v>1.582</v>
      </c>
      <c r="L2958" s="33">
        <f>F2958*G2958*J2958</f>
        <v>1.582</v>
      </c>
    </row>
    <row r="2959" spans="4:12" ht="14.25">
      <c r="D2959" s="31" t="s">
        <v>1072</v>
      </c>
      <c r="E2959" s="32" t="s">
        <v>1067</v>
      </c>
      <c r="F2959" s="30">
        <v>0.41</v>
      </c>
      <c r="G2959" s="30">
        <v>3.5</v>
      </c>
      <c r="J2959" s="30">
        <v>1</v>
      </c>
      <c r="K2959" s="33">
        <v>1.435</v>
      </c>
      <c r="L2959" s="33">
        <f>F2959*G2959*J2959</f>
        <v>1.4349999999999998</v>
      </c>
    </row>
    <row r="2960" spans="11:12" ht="14.25">
      <c r="K2960" s="33">
        <v>3.017</v>
      </c>
      <c r="L2960" s="33">
        <f>SUM(L2958:L2959)</f>
        <v>3.017</v>
      </c>
    </row>
    <row r="2961" ht="14.25">
      <c r="D2961" s="31" t="s">
        <v>1058</v>
      </c>
    </row>
    <row r="2962" spans="4:12" ht="14.25">
      <c r="D2962" s="31" t="s">
        <v>1073</v>
      </c>
      <c r="F2962" s="30">
        <v>10</v>
      </c>
      <c r="K2962" s="33">
        <v>0.3606</v>
      </c>
      <c r="L2962" s="33">
        <f>L2956*F2962*0.01</f>
        <v>0.36060000000000003</v>
      </c>
    </row>
    <row r="2963" spans="4:12" ht="14.25">
      <c r="D2963" s="31" t="s">
        <v>1068</v>
      </c>
      <c r="F2963" s="30">
        <v>95</v>
      </c>
      <c r="K2963" s="33">
        <v>2.86615</v>
      </c>
      <c r="L2963" s="33">
        <f>L2960*F2963*0.01</f>
        <v>2.86615</v>
      </c>
    </row>
    <row r="2964" spans="4:12" ht="14.25">
      <c r="D2964" s="31" t="s">
        <v>1060</v>
      </c>
      <c r="K2964" s="33">
        <v>6.623</v>
      </c>
      <c r="L2964" s="33">
        <f>L2956+L2960</f>
        <v>6.622999999999999</v>
      </c>
    </row>
    <row r="2965" spans="4:12" ht="14.25">
      <c r="D2965" s="31" t="s">
        <v>1061</v>
      </c>
      <c r="K2965" s="33">
        <v>3.22675</v>
      </c>
      <c r="L2965" s="33">
        <f>L2962+L2963</f>
        <v>3.22675</v>
      </c>
    </row>
    <row r="2966" spans="4:12" ht="14.25">
      <c r="D2966" s="31" t="s">
        <v>1062</v>
      </c>
      <c r="F2966" s="30">
        <v>10</v>
      </c>
      <c r="K2966" s="33">
        <v>0.98497</v>
      </c>
      <c r="L2966" s="33">
        <f>L2956*F2966*0.01+L2962*F2966*0.01+L2960*F2966*0.01+L2963*F2966*0.01</f>
        <v>0.984975</v>
      </c>
    </row>
    <row r="2967" spans="4:12" ht="14.25">
      <c r="D2967" s="31" t="s">
        <v>1063</v>
      </c>
      <c r="K2967" s="33">
        <v>10.83473</v>
      </c>
      <c r="L2967" s="33">
        <f>L2956+L2960+L2965+L2966</f>
        <v>10.834725</v>
      </c>
    </row>
    <row r="2969" spans="1:6" ht="28.5">
      <c r="A2969" s="30" t="s">
        <v>118</v>
      </c>
      <c r="D2969" s="31" t="s">
        <v>860</v>
      </c>
      <c r="E2969" s="32" t="s">
        <v>722</v>
      </c>
      <c r="F2969" s="30">
        <v>2</v>
      </c>
    </row>
    <row r="2971" ht="14.25">
      <c r="D2971" s="31" t="s">
        <v>1070</v>
      </c>
    </row>
    <row r="2972" spans="6:11" ht="14.25">
      <c r="F2972" s="30" t="s">
        <v>1053</v>
      </c>
      <c r="G2972" s="30" t="s">
        <v>720</v>
      </c>
      <c r="H2972" s="30" t="s">
        <v>1046</v>
      </c>
      <c r="I2972" s="30" t="s">
        <v>1047</v>
      </c>
      <c r="J2972" s="30" t="s">
        <v>1048</v>
      </c>
      <c r="K2972" s="33" t="s">
        <v>1054</v>
      </c>
    </row>
    <row r="2973" spans="4:12" ht="28.5">
      <c r="D2973" s="31" t="s">
        <v>89</v>
      </c>
      <c r="E2973" s="32" t="s">
        <v>722</v>
      </c>
      <c r="F2973" s="30">
        <v>1</v>
      </c>
      <c r="G2973" s="30">
        <v>995</v>
      </c>
      <c r="H2973" s="30">
        <v>0</v>
      </c>
      <c r="I2973" s="30">
        <v>995</v>
      </c>
      <c r="J2973" s="30">
        <v>1</v>
      </c>
      <c r="K2973" s="33">
        <v>995</v>
      </c>
      <c r="L2973" s="33">
        <f>F2973*G2973*(1+H2973*0.01)*J2973</f>
        <v>995</v>
      </c>
    </row>
    <row r="2974" ht="14.25">
      <c r="D2974" s="31" t="s">
        <v>1058</v>
      </c>
    </row>
    <row r="2975" spans="4:12" ht="14.25">
      <c r="D2975" s="31" t="s">
        <v>1073</v>
      </c>
      <c r="F2975" s="30">
        <v>10</v>
      </c>
      <c r="K2975" s="33">
        <v>99.5</v>
      </c>
      <c r="L2975" s="33">
        <f>L2973*F2975*0.01</f>
        <v>99.5</v>
      </c>
    </row>
    <row r="2976" spans="4:12" ht="14.25">
      <c r="D2976" s="31" t="s">
        <v>1060</v>
      </c>
      <c r="K2976" s="33">
        <v>995</v>
      </c>
      <c r="L2976" s="33">
        <f>L2973</f>
        <v>995</v>
      </c>
    </row>
    <row r="2977" spans="4:12" ht="14.25">
      <c r="D2977" s="31" t="s">
        <v>1061</v>
      </c>
      <c r="K2977" s="33">
        <v>99.5</v>
      </c>
      <c r="L2977" s="33">
        <f>L2975</f>
        <v>99.5</v>
      </c>
    </row>
    <row r="2978" spans="4:12" ht="14.25">
      <c r="D2978" s="31" t="s">
        <v>1062</v>
      </c>
      <c r="F2978" s="30">
        <v>10</v>
      </c>
      <c r="K2978" s="33">
        <v>109.45</v>
      </c>
      <c r="L2978" s="33">
        <f>L2973*F2978*0.01+L2975*F2978*0.01</f>
        <v>109.45</v>
      </c>
    </row>
    <row r="2979" spans="4:12" ht="14.25">
      <c r="D2979" s="31" t="s">
        <v>1063</v>
      </c>
      <c r="K2979" s="33">
        <v>1203.95</v>
      </c>
      <c r="L2979" s="33">
        <f>L2973+L2977+L2978</f>
        <v>1203.95</v>
      </c>
    </row>
    <row r="2981" spans="1:6" ht="28.5">
      <c r="A2981" s="30" t="s">
        <v>121</v>
      </c>
      <c r="D2981" s="31" t="s">
        <v>861</v>
      </c>
      <c r="E2981" s="32" t="s">
        <v>722</v>
      </c>
      <c r="F2981" s="30">
        <v>1</v>
      </c>
    </row>
    <row r="2983" ht="14.25">
      <c r="D2983" s="31" t="s">
        <v>1070</v>
      </c>
    </row>
    <row r="2984" spans="6:11" ht="14.25">
      <c r="F2984" s="30" t="s">
        <v>1053</v>
      </c>
      <c r="G2984" s="30" t="s">
        <v>720</v>
      </c>
      <c r="H2984" s="30" t="s">
        <v>1046</v>
      </c>
      <c r="I2984" s="30" t="s">
        <v>1047</v>
      </c>
      <c r="J2984" s="30" t="s">
        <v>1048</v>
      </c>
      <c r="K2984" s="33" t="s">
        <v>1054</v>
      </c>
    </row>
    <row r="2985" spans="4:12" ht="14.25">
      <c r="D2985" s="31" t="s">
        <v>91</v>
      </c>
      <c r="E2985" s="32" t="s">
        <v>722</v>
      </c>
      <c r="F2985" s="30">
        <v>1</v>
      </c>
      <c r="G2985" s="30">
        <v>995</v>
      </c>
      <c r="H2985" s="30">
        <v>0</v>
      </c>
      <c r="I2985" s="30">
        <v>995</v>
      </c>
      <c r="J2985" s="30">
        <v>1</v>
      </c>
      <c r="K2985" s="33">
        <v>995</v>
      </c>
      <c r="L2985" s="33">
        <f>F2985*G2985*(1+H2985*0.01)*J2985</f>
        <v>995</v>
      </c>
    </row>
    <row r="2986" ht="14.25">
      <c r="D2986" s="31" t="s">
        <v>1058</v>
      </c>
    </row>
    <row r="2987" spans="4:12" ht="14.25">
      <c r="D2987" s="31" t="s">
        <v>1073</v>
      </c>
      <c r="F2987" s="30">
        <v>10</v>
      </c>
      <c r="K2987" s="33">
        <v>99.5</v>
      </c>
      <c r="L2987" s="33">
        <f>L2985*F2987*0.01</f>
        <v>99.5</v>
      </c>
    </row>
    <row r="2988" spans="4:12" ht="14.25">
      <c r="D2988" s="31" t="s">
        <v>1060</v>
      </c>
      <c r="K2988" s="33">
        <v>995</v>
      </c>
      <c r="L2988" s="33">
        <f>L2985</f>
        <v>995</v>
      </c>
    </row>
    <row r="2989" spans="4:12" ht="14.25">
      <c r="D2989" s="31" t="s">
        <v>1061</v>
      </c>
      <c r="K2989" s="33">
        <v>99.5</v>
      </c>
      <c r="L2989" s="33">
        <f>L2987</f>
        <v>99.5</v>
      </c>
    </row>
    <row r="2990" spans="4:12" ht="14.25">
      <c r="D2990" s="31" t="s">
        <v>1062</v>
      </c>
      <c r="F2990" s="30">
        <v>10</v>
      </c>
      <c r="K2990" s="33">
        <v>109.45</v>
      </c>
      <c r="L2990" s="33">
        <f>L2985*F2990*0.01+L2987*F2990*0.01</f>
        <v>109.45</v>
      </c>
    </row>
    <row r="2991" spans="4:12" ht="14.25">
      <c r="D2991" s="31" t="s">
        <v>1063</v>
      </c>
      <c r="K2991" s="33">
        <v>1203.95</v>
      </c>
      <c r="L2991" s="33">
        <f>L2985+L2989+L2990</f>
        <v>1203.95</v>
      </c>
    </row>
    <row r="2993" spans="1:6" ht="28.5">
      <c r="A2993" s="30" t="s">
        <v>122</v>
      </c>
      <c r="D2993" s="31" t="s">
        <v>862</v>
      </c>
      <c r="E2993" s="32" t="s">
        <v>722</v>
      </c>
      <c r="F2993" s="30">
        <v>1</v>
      </c>
    </row>
    <row r="2995" ht="14.25">
      <c r="D2995" s="31" t="s">
        <v>1070</v>
      </c>
    </row>
    <row r="2996" spans="6:11" ht="14.25">
      <c r="F2996" s="30" t="s">
        <v>1053</v>
      </c>
      <c r="G2996" s="30" t="s">
        <v>720</v>
      </c>
      <c r="H2996" s="30" t="s">
        <v>1046</v>
      </c>
      <c r="I2996" s="30" t="s">
        <v>1047</v>
      </c>
      <c r="J2996" s="30" t="s">
        <v>1048</v>
      </c>
      <c r="K2996" s="33" t="s">
        <v>1054</v>
      </c>
    </row>
    <row r="2997" spans="4:12" ht="14.25">
      <c r="D2997" s="31" t="s">
        <v>93</v>
      </c>
      <c r="E2997" s="32" t="s">
        <v>722</v>
      </c>
      <c r="F2997" s="30">
        <v>1</v>
      </c>
      <c r="G2997" s="30">
        <v>995</v>
      </c>
      <c r="H2997" s="30">
        <v>0</v>
      </c>
      <c r="I2997" s="30">
        <v>995</v>
      </c>
      <c r="J2997" s="30">
        <v>1</v>
      </c>
      <c r="K2997" s="33">
        <v>995</v>
      </c>
      <c r="L2997" s="33">
        <f>F2997*G2997*(1+H2997*0.01)*J2997</f>
        <v>995</v>
      </c>
    </row>
    <row r="2998" ht="14.25">
      <c r="D2998" s="31" t="s">
        <v>1058</v>
      </c>
    </row>
    <row r="2999" spans="4:12" ht="14.25">
      <c r="D2999" s="31" t="s">
        <v>1073</v>
      </c>
      <c r="F2999" s="30">
        <v>10</v>
      </c>
      <c r="K2999" s="33">
        <v>99.5</v>
      </c>
      <c r="L2999" s="33">
        <f>L2997*F2999*0.01</f>
        <v>99.5</v>
      </c>
    </row>
    <row r="3000" spans="4:12" ht="14.25">
      <c r="D3000" s="31" t="s">
        <v>1060</v>
      </c>
      <c r="K3000" s="33">
        <v>995</v>
      </c>
      <c r="L3000" s="33">
        <f>L2997</f>
        <v>995</v>
      </c>
    </row>
    <row r="3001" spans="4:12" ht="14.25">
      <c r="D3001" s="31" t="s">
        <v>1061</v>
      </c>
      <c r="K3001" s="33">
        <v>99.5</v>
      </c>
      <c r="L3001" s="33">
        <f>L2999</f>
        <v>99.5</v>
      </c>
    </row>
    <row r="3002" spans="4:12" ht="14.25">
      <c r="D3002" s="31" t="s">
        <v>1062</v>
      </c>
      <c r="F3002" s="30">
        <v>10</v>
      </c>
      <c r="K3002" s="33">
        <v>109.45</v>
      </c>
      <c r="L3002" s="33">
        <f>L2997*F3002*0.01+L2999*F3002*0.01</f>
        <v>109.45</v>
      </c>
    </row>
    <row r="3003" spans="4:12" ht="14.25">
      <c r="D3003" s="31" t="s">
        <v>1063</v>
      </c>
      <c r="K3003" s="33">
        <v>1203.95</v>
      </c>
      <c r="L3003" s="33">
        <f>L2997+L3001+L3002</f>
        <v>1203.95</v>
      </c>
    </row>
    <row r="3005" spans="1:6" ht="14.25">
      <c r="A3005" s="30" t="s">
        <v>124</v>
      </c>
      <c r="B3005" s="30" t="s">
        <v>609</v>
      </c>
      <c r="D3005" s="31" t="s">
        <v>832</v>
      </c>
      <c r="E3005" s="32" t="s">
        <v>731</v>
      </c>
      <c r="F3005" s="30">
        <v>1310</v>
      </c>
    </row>
    <row r="3007" ht="14.25">
      <c r="D3007" s="31" t="s">
        <v>1070</v>
      </c>
    </row>
    <row r="3008" spans="6:11" ht="14.25">
      <c r="F3008" s="30" t="s">
        <v>1053</v>
      </c>
      <c r="G3008" s="30" t="s">
        <v>720</v>
      </c>
      <c r="H3008" s="30" t="s">
        <v>1046</v>
      </c>
      <c r="I3008" s="30" t="s">
        <v>1047</v>
      </c>
      <c r="J3008" s="30" t="s">
        <v>1048</v>
      </c>
      <c r="K3008" s="33" t="s">
        <v>1054</v>
      </c>
    </row>
    <row r="3009" spans="3:12" ht="14.25">
      <c r="C3009" s="30" t="s">
        <v>610</v>
      </c>
      <c r="D3009" s="31" t="s">
        <v>24</v>
      </c>
      <c r="E3009" s="32" t="s">
        <v>722</v>
      </c>
      <c r="F3009" s="30">
        <v>0.2</v>
      </c>
      <c r="G3009" s="30">
        <v>1.6</v>
      </c>
      <c r="H3009" s="30">
        <v>0</v>
      </c>
      <c r="I3009" s="30">
        <v>1.6</v>
      </c>
      <c r="J3009" s="30">
        <v>1</v>
      </c>
      <c r="K3009" s="33">
        <v>0.32</v>
      </c>
      <c r="L3009" s="33">
        <f>F3009*G3009*(1+H3009*0.01)*J3009</f>
        <v>0.32000000000000006</v>
      </c>
    </row>
    <row r="3010" ht="14.25">
      <c r="D3010" s="31" t="s">
        <v>1065</v>
      </c>
    </row>
    <row r="3011" spans="4:12" ht="14.25">
      <c r="D3011" s="31" t="s">
        <v>1072</v>
      </c>
      <c r="E3011" s="32" t="s">
        <v>1067</v>
      </c>
      <c r="F3011" s="30">
        <v>0.066</v>
      </c>
      <c r="G3011" s="30">
        <v>3.5</v>
      </c>
      <c r="J3011" s="30">
        <v>1</v>
      </c>
      <c r="K3011" s="33">
        <v>0.231</v>
      </c>
      <c r="L3011" s="33">
        <f>F3011*G3011*J3011</f>
        <v>0.231</v>
      </c>
    </row>
    <row r="3012" ht="14.25">
      <c r="D3012" s="31" t="s">
        <v>1058</v>
      </c>
    </row>
    <row r="3013" spans="4:12" ht="14.25">
      <c r="D3013" s="31" t="s">
        <v>1073</v>
      </c>
      <c r="F3013" s="30">
        <v>10</v>
      </c>
      <c r="K3013" s="33">
        <v>0.032</v>
      </c>
      <c r="L3013" s="33">
        <f>L3009*F3013*0.01</f>
        <v>0.03200000000000001</v>
      </c>
    </row>
    <row r="3014" spans="4:12" ht="14.25">
      <c r="D3014" s="31" t="s">
        <v>1068</v>
      </c>
      <c r="F3014" s="30">
        <v>95</v>
      </c>
      <c r="K3014" s="33">
        <v>0.21945</v>
      </c>
      <c r="L3014" s="33">
        <f>L3011*F3014*0.01</f>
        <v>0.21945</v>
      </c>
    </row>
    <row r="3015" spans="4:12" ht="14.25">
      <c r="D3015" s="31" t="s">
        <v>1060</v>
      </c>
      <c r="K3015" s="33">
        <v>0.551</v>
      </c>
      <c r="L3015" s="33">
        <f>L3009+L3011</f>
        <v>0.551</v>
      </c>
    </row>
    <row r="3016" spans="4:12" ht="14.25">
      <c r="D3016" s="31" t="s">
        <v>1061</v>
      </c>
      <c r="K3016" s="33">
        <v>0.25145</v>
      </c>
      <c r="L3016" s="33">
        <f>L3013+L3014</f>
        <v>0.25145</v>
      </c>
    </row>
    <row r="3017" spans="4:12" ht="14.25">
      <c r="D3017" s="31" t="s">
        <v>1062</v>
      </c>
      <c r="F3017" s="30">
        <v>10</v>
      </c>
      <c r="K3017" s="33">
        <v>0.08025</v>
      </c>
      <c r="L3017" s="33">
        <f>L3009*F3017*0.01+L3013*F3017*0.01+L3011*F3017*0.01+L3014*F3017*0.01</f>
        <v>0.08024500000000001</v>
      </c>
    </row>
    <row r="3018" spans="4:12" ht="14.25">
      <c r="D3018" s="31" t="s">
        <v>1063</v>
      </c>
      <c r="K3018" s="33">
        <v>0.8827</v>
      </c>
      <c r="L3018" s="33">
        <f>L3009+L3011+L3016+L3017</f>
        <v>0.8826950000000001</v>
      </c>
    </row>
    <row r="3020" spans="1:6" ht="14.25">
      <c r="A3020" s="30" t="s">
        <v>126</v>
      </c>
      <c r="D3020" s="31" t="s">
        <v>863</v>
      </c>
      <c r="E3020" s="32" t="s">
        <v>731</v>
      </c>
      <c r="F3020" s="30">
        <v>1310</v>
      </c>
    </row>
    <row r="3022" ht="14.25">
      <c r="D3022" s="31" t="s">
        <v>1052</v>
      </c>
    </row>
    <row r="3023" spans="6:11" ht="14.25">
      <c r="F3023" s="30" t="s">
        <v>1053</v>
      </c>
      <c r="G3023" s="30" t="s">
        <v>720</v>
      </c>
      <c r="H3023" s="30" t="s">
        <v>1046</v>
      </c>
      <c r="I3023" s="30" t="s">
        <v>1047</v>
      </c>
      <c r="J3023" s="30" t="s">
        <v>1048</v>
      </c>
      <c r="K3023" s="33" t="s">
        <v>1054</v>
      </c>
    </row>
    <row r="3024" spans="4:12" ht="14.25">
      <c r="D3024" s="31" t="s">
        <v>1121</v>
      </c>
      <c r="E3024" s="32" t="s">
        <v>1056</v>
      </c>
      <c r="F3024" s="30">
        <v>0.0012</v>
      </c>
      <c r="G3024" s="30">
        <v>240</v>
      </c>
      <c r="J3024" s="30">
        <v>1</v>
      </c>
      <c r="K3024" s="33">
        <v>0.288</v>
      </c>
      <c r="L3024" s="33">
        <f>F3024*G3024*J3024</f>
        <v>0.288</v>
      </c>
    </row>
    <row r="3025" ht="14.25">
      <c r="D3025" s="31" t="s">
        <v>1065</v>
      </c>
    </row>
    <row r="3026" spans="4:12" ht="14.25">
      <c r="D3026" s="31" t="s">
        <v>1244</v>
      </c>
      <c r="E3026" s="32" t="s">
        <v>1067</v>
      </c>
      <c r="F3026" s="30">
        <v>0.312</v>
      </c>
      <c r="G3026" s="30">
        <v>3.5</v>
      </c>
      <c r="J3026" s="30">
        <v>1</v>
      </c>
      <c r="K3026" s="33">
        <v>1.092</v>
      </c>
      <c r="L3026" s="33">
        <f>F3026*G3026*J3026</f>
        <v>1.092</v>
      </c>
    </row>
    <row r="3027" spans="4:12" ht="14.25">
      <c r="D3027" s="31" t="s">
        <v>1124</v>
      </c>
      <c r="E3027" s="32" t="s">
        <v>1067</v>
      </c>
      <c r="F3027" s="30">
        <v>0.317</v>
      </c>
      <c r="G3027" s="30">
        <v>3.5</v>
      </c>
      <c r="J3027" s="30">
        <v>1</v>
      </c>
      <c r="K3027" s="33">
        <v>1.1095</v>
      </c>
      <c r="L3027" s="33">
        <f>F3027*G3027*J3027</f>
        <v>1.1095</v>
      </c>
    </row>
    <row r="3028" spans="11:12" ht="14.25">
      <c r="K3028" s="33">
        <v>2.2015</v>
      </c>
      <c r="L3028" s="33">
        <f>SUM(L3026:L3027)</f>
        <v>2.2015000000000002</v>
      </c>
    </row>
    <row r="3029" ht="14.25">
      <c r="D3029" s="31" t="s">
        <v>1058</v>
      </c>
    </row>
    <row r="3030" spans="4:12" ht="14.25">
      <c r="D3030" s="31" t="s">
        <v>1059</v>
      </c>
      <c r="F3030" s="30">
        <v>30</v>
      </c>
      <c r="K3030" s="33">
        <v>0.0864</v>
      </c>
      <c r="L3030" s="33">
        <f>L3024*F3030*0.01</f>
        <v>0.08639999999999999</v>
      </c>
    </row>
    <row r="3031" spans="4:12" ht="14.25">
      <c r="D3031" s="31" t="s">
        <v>1068</v>
      </c>
      <c r="F3031" s="30">
        <v>95</v>
      </c>
      <c r="K3031" s="33">
        <v>2.09143</v>
      </c>
      <c r="L3031" s="33">
        <f>L3028*F3031*0.01</f>
        <v>2.091425</v>
      </c>
    </row>
    <row r="3032" spans="4:12" ht="14.25">
      <c r="D3032" s="31" t="s">
        <v>1060</v>
      </c>
      <c r="K3032" s="33">
        <v>2.4895</v>
      </c>
      <c r="L3032" s="33">
        <f>L3024+L3028</f>
        <v>2.4895</v>
      </c>
    </row>
    <row r="3033" spans="4:12" ht="14.25">
      <c r="D3033" s="31" t="s">
        <v>1061</v>
      </c>
      <c r="K3033" s="33">
        <v>2.17783</v>
      </c>
      <c r="L3033" s="33">
        <f>L3030+L3031</f>
        <v>2.177825</v>
      </c>
    </row>
    <row r="3034" spans="4:12" ht="14.25">
      <c r="D3034" s="31" t="s">
        <v>1062</v>
      </c>
      <c r="F3034" s="30">
        <v>10</v>
      </c>
      <c r="K3034" s="33">
        <v>0.46673</v>
      </c>
      <c r="L3034" s="33">
        <f>L3024*F3034*0.01+L3030*F3034*0.01+L3028*F3034*0.01+L3031*F3034*0.01</f>
        <v>0.4667325</v>
      </c>
    </row>
    <row r="3035" spans="4:12" ht="14.25">
      <c r="D3035" s="31" t="s">
        <v>1063</v>
      </c>
      <c r="K3035" s="33">
        <v>5.13406</v>
      </c>
      <c r="L3035" s="33">
        <f>L3024+L3028+L3033+L3034</f>
        <v>5.1340575</v>
      </c>
    </row>
    <row r="3037" spans="1:6" ht="28.5">
      <c r="A3037" s="30" t="s">
        <v>129</v>
      </c>
      <c r="B3037" s="30" t="s">
        <v>638</v>
      </c>
      <c r="D3037" s="31" t="s">
        <v>864</v>
      </c>
      <c r="E3037" s="32" t="s">
        <v>725</v>
      </c>
      <c r="F3037" s="30">
        <v>314</v>
      </c>
    </row>
    <row r="3039" ht="14.25">
      <c r="D3039" s="31" t="s">
        <v>1070</v>
      </c>
    </row>
    <row r="3040" spans="6:11" ht="14.25">
      <c r="F3040" s="30" t="s">
        <v>1053</v>
      </c>
      <c r="G3040" s="30" t="s">
        <v>720</v>
      </c>
      <c r="H3040" s="30" t="s">
        <v>1046</v>
      </c>
      <c r="I3040" s="30" t="s">
        <v>1047</v>
      </c>
      <c r="J3040" s="30" t="s">
        <v>1048</v>
      </c>
      <c r="K3040" s="33" t="s">
        <v>1054</v>
      </c>
    </row>
    <row r="3041" spans="3:12" ht="14.25">
      <c r="C3041" s="30" t="s">
        <v>510</v>
      </c>
      <c r="D3041" s="31" t="s">
        <v>1099</v>
      </c>
      <c r="E3041" s="32" t="s">
        <v>725</v>
      </c>
      <c r="F3041" s="30">
        <v>0.0009</v>
      </c>
      <c r="G3041" s="30">
        <v>300</v>
      </c>
      <c r="H3041" s="30">
        <v>0</v>
      </c>
      <c r="I3041" s="30">
        <v>300</v>
      </c>
      <c r="J3041" s="30">
        <v>1</v>
      </c>
      <c r="K3041" s="33">
        <v>0.27</v>
      </c>
      <c r="L3041" s="33">
        <f aca="true" t="shared" si="16" ref="L3041:L3046">F3041*G3041*(1+H3041*0.01)*J3041</f>
        <v>0.27</v>
      </c>
    </row>
    <row r="3042" spans="4:12" ht="14.25">
      <c r="D3042" s="31" t="s">
        <v>1102</v>
      </c>
      <c r="E3042" s="32" t="s">
        <v>811</v>
      </c>
      <c r="F3042" s="30">
        <v>0.136</v>
      </c>
      <c r="G3042" s="30">
        <v>2.9</v>
      </c>
      <c r="H3042" s="30">
        <v>0</v>
      </c>
      <c r="I3042" s="30">
        <v>2.9</v>
      </c>
      <c r="J3042" s="30">
        <v>1</v>
      </c>
      <c r="K3042" s="33">
        <v>0.3944</v>
      </c>
      <c r="L3042" s="33">
        <f t="shared" si="16"/>
        <v>0.39440000000000003</v>
      </c>
    </row>
    <row r="3043" spans="4:12" ht="14.25">
      <c r="D3043" s="31" t="s">
        <v>1100</v>
      </c>
      <c r="E3043" s="32" t="s">
        <v>725</v>
      </c>
      <c r="F3043" s="30">
        <v>0.0039</v>
      </c>
      <c r="G3043" s="30">
        <v>280</v>
      </c>
      <c r="H3043" s="30">
        <v>0</v>
      </c>
      <c r="I3043" s="30">
        <v>280</v>
      </c>
      <c r="J3043" s="30">
        <v>1</v>
      </c>
      <c r="K3043" s="33">
        <v>1.092</v>
      </c>
      <c r="L3043" s="33">
        <f t="shared" si="16"/>
        <v>1.0919999999999999</v>
      </c>
    </row>
    <row r="3044" spans="3:12" ht="14.25">
      <c r="C3044" s="30" t="s">
        <v>520</v>
      </c>
      <c r="D3044" s="31" t="s">
        <v>1119</v>
      </c>
      <c r="E3044" s="32" t="s">
        <v>811</v>
      </c>
      <c r="F3044" s="30">
        <v>0.1</v>
      </c>
      <c r="G3044" s="30">
        <v>2</v>
      </c>
      <c r="H3044" s="30">
        <v>0</v>
      </c>
      <c r="I3044" s="30">
        <v>2</v>
      </c>
      <c r="J3044" s="30">
        <v>1</v>
      </c>
      <c r="K3044" s="33">
        <v>0.2</v>
      </c>
      <c r="L3044" s="33">
        <f t="shared" si="16"/>
        <v>0.2</v>
      </c>
    </row>
    <row r="3045" spans="3:12" ht="14.25">
      <c r="C3045" s="30">
        <v>1538</v>
      </c>
      <c r="D3045" s="31" t="s">
        <v>1174</v>
      </c>
      <c r="E3045" s="32" t="s">
        <v>811</v>
      </c>
      <c r="F3045" s="30">
        <v>0.01</v>
      </c>
      <c r="G3045" s="30">
        <v>1.5</v>
      </c>
      <c r="H3045" s="30">
        <v>0</v>
      </c>
      <c r="I3045" s="30">
        <v>1.5</v>
      </c>
      <c r="J3045" s="30">
        <v>1</v>
      </c>
      <c r="K3045" s="33">
        <v>0.015</v>
      </c>
      <c r="L3045" s="33">
        <f t="shared" si="16"/>
        <v>0.015</v>
      </c>
    </row>
    <row r="3046" spans="4:12" ht="14.25">
      <c r="D3046" s="31" t="s">
        <v>1255</v>
      </c>
      <c r="E3046" s="32" t="s">
        <v>725</v>
      </c>
      <c r="F3046" s="30">
        <v>1</v>
      </c>
      <c r="G3046" s="30">
        <v>85</v>
      </c>
      <c r="H3046" s="30">
        <v>0</v>
      </c>
      <c r="I3046" s="30">
        <v>85</v>
      </c>
      <c r="J3046" s="30">
        <v>1</v>
      </c>
      <c r="K3046" s="33">
        <v>85</v>
      </c>
      <c r="L3046" s="33">
        <f t="shared" si="16"/>
        <v>85</v>
      </c>
    </row>
    <row r="3047" spans="11:12" ht="14.25">
      <c r="K3047" s="33">
        <v>86.9714</v>
      </c>
      <c r="L3047" s="33">
        <f>SUM(L3041:L3046)</f>
        <v>86.9714</v>
      </c>
    </row>
    <row r="3048" ht="14.25">
      <c r="D3048" s="31" t="s">
        <v>1052</v>
      </c>
    </row>
    <row r="3049" spans="4:12" ht="14.25">
      <c r="D3049" s="31" t="s">
        <v>97</v>
      </c>
      <c r="E3049" s="32" t="s">
        <v>1056</v>
      </c>
      <c r="F3049" s="30">
        <v>0.0044</v>
      </c>
      <c r="G3049" s="30">
        <v>150</v>
      </c>
      <c r="J3049" s="30">
        <v>1</v>
      </c>
      <c r="K3049" s="33">
        <v>0.66</v>
      </c>
      <c r="L3049" s="33">
        <f>F3049*G3049*J3049</f>
        <v>0.66</v>
      </c>
    </row>
    <row r="3050" spans="4:12" ht="14.25">
      <c r="D3050" s="31" t="s">
        <v>98</v>
      </c>
      <c r="E3050" s="32" t="s">
        <v>1056</v>
      </c>
      <c r="F3050" s="30">
        <v>0.01</v>
      </c>
      <c r="G3050" s="30">
        <v>350</v>
      </c>
      <c r="J3050" s="30">
        <v>1</v>
      </c>
      <c r="K3050" s="33">
        <v>3.5</v>
      </c>
      <c r="L3050" s="33">
        <f>F3050*G3050*J3050</f>
        <v>3.5</v>
      </c>
    </row>
    <row r="3051" spans="11:12" ht="14.25">
      <c r="K3051" s="33">
        <v>4.16</v>
      </c>
      <c r="L3051" s="33">
        <f>SUM(L3049:L3050)</f>
        <v>4.16</v>
      </c>
    </row>
    <row r="3052" ht="14.25">
      <c r="D3052" s="31" t="s">
        <v>1065</v>
      </c>
    </row>
    <row r="3053" spans="4:12" ht="14.25">
      <c r="D3053" s="31" t="s">
        <v>1097</v>
      </c>
      <c r="E3053" s="32" t="s">
        <v>1067</v>
      </c>
      <c r="F3053" s="30">
        <v>0.394</v>
      </c>
      <c r="G3053" s="30">
        <v>3.5</v>
      </c>
      <c r="J3053" s="30">
        <v>1</v>
      </c>
      <c r="K3053" s="33">
        <v>1.379</v>
      </c>
      <c r="L3053" s="33">
        <f>F3053*G3053*J3053</f>
        <v>1.379</v>
      </c>
    </row>
    <row r="3054" spans="4:12" ht="14.25">
      <c r="D3054" s="31" t="s">
        <v>1313</v>
      </c>
      <c r="E3054" s="32" t="s">
        <v>1067</v>
      </c>
      <c r="F3054" s="30">
        <v>0.351</v>
      </c>
      <c r="G3054" s="30">
        <v>3.5</v>
      </c>
      <c r="J3054" s="30">
        <v>3.3</v>
      </c>
      <c r="K3054" s="33">
        <v>4.05405</v>
      </c>
      <c r="L3054" s="33">
        <f>F3054*G3054*J3054</f>
        <v>4.054049999999999</v>
      </c>
    </row>
    <row r="3055" spans="4:12" ht="14.25">
      <c r="D3055" s="31" t="s">
        <v>1127</v>
      </c>
      <c r="E3055" s="32" t="s">
        <v>1067</v>
      </c>
      <c r="F3055" s="30">
        <v>0.657</v>
      </c>
      <c r="G3055" s="30">
        <v>3.5</v>
      </c>
      <c r="J3055" s="30">
        <v>3.3</v>
      </c>
      <c r="K3055" s="33">
        <v>7.58835</v>
      </c>
      <c r="L3055" s="33">
        <f>F3055*G3055*J3055</f>
        <v>7.58835</v>
      </c>
    </row>
    <row r="3056" spans="4:12" ht="14.25">
      <c r="D3056" s="31" t="s">
        <v>1183</v>
      </c>
      <c r="E3056" s="32" t="s">
        <v>1067</v>
      </c>
      <c r="F3056" s="30">
        <v>0.08</v>
      </c>
      <c r="G3056" s="30">
        <v>3.5</v>
      </c>
      <c r="J3056" s="30">
        <v>1</v>
      </c>
      <c r="K3056" s="33">
        <v>0.28</v>
      </c>
      <c r="L3056" s="33">
        <f>F3056*G3056*J3056</f>
        <v>0.28</v>
      </c>
    </row>
    <row r="3057" spans="4:12" ht="14.25">
      <c r="D3057" s="31" t="s">
        <v>1072</v>
      </c>
      <c r="E3057" s="32" t="s">
        <v>1067</v>
      </c>
      <c r="F3057" s="30">
        <v>1</v>
      </c>
      <c r="G3057" s="30">
        <v>3.5</v>
      </c>
      <c r="J3057" s="30">
        <v>1</v>
      </c>
      <c r="K3057" s="33">
        <v>3.5</v>
      </c>
      <c r="L3057" s="33">
        <f>F3057*G3057*J3057</f>
        <v>3.5</v>
      </c>
    </row>
    <row r="3058" spans="11:12" ht="14.25">
      <c r="K3058" s="33">
        <v>16.8014</v>
      </c>
      <c r="L3058" s="33">
        <f>SUM(L3053:L3057)</f>
        <v>16.8014</v>
      </c>
    </row>
    <row r="3059" ht="14.25">
      <c r="D3059" s="31" t="s">
        <v>1058</v>
      </c>
    </row>
    <row r="3060" spans="4:12" ht="14.25">
      <c r="D3060" s="31" t="s">
        <v>1073</v>
      </c>
      <c r="F3060" s="30">
        <v>10</v>
      </c>
      <c r="K3060" s="33">
        <v>8.69714</v>
      </c>
      <c r="L3060" s="33">
        <f>L3047*F3060*0.01</f>
        <v>8.697140000000001</v>
      </c>
    </row>
    <row r="3061" spans="4:12" ht="14.25">
      <c r="D3061" s="31" t="s">
        <v>1059</v>
      </c>
      <c r="F3061" s="30">
        <v>30</v>
      </c>
      <c r="K3061" s="33">
        <v>1.248</v>
      </c>
      <c r="L3061" s="33">
        <f>L3051*F3061*0.01</f>
        <v>1.2480000000000002</v>
      </c>
    </row>
    <row r="3062" spans="4:12" ht="14.25">
      <c r="D3062" s="31" t="s">
        <v>1068</v>
      </c>
      <c r="F3062" s="30">
        <v>95</v>
      </c>
      <c r="K3062" s="33">
        <v>15.96133</v>
      </c>
      <c r="L3062" s="33">
        <f>L3058*F3062*0.01</f>
        <v>15.96133</v>
      </c>
    </row>
    <row r="3063" spans="4:12" ht="14.25">
      <c r="D3063" s="31" t="s">
        <v>1060</v>
      </c>
      <c r="K3063" s="33">
        <v>107.9328</v>
      </c>
      <c r="L3063" s="33">
        <f>L3047+L3051+L3058</f>
        <v>107.9328</v>
      </c>
    </row>
    <row r="3064" spans="4:12" ht="14.25">
      <c r="D3064" s="31" t="s">
        <v>1061</v>
      </c>
      <c r="K3064" s="33">
        <v>25.90647</v>
      </c>
      <c r="L3064" s="33">
        <f>L3060+L3061+L3062</f>
        <v>25.906470000000002</v>
      </c>
    </row>
    <row r="3065" spans="4:12" ht="14.25">
      <c r="D3065" s="31" t="s">
        <v>1062</v>
      </c>
      <c r="F3065" s="30">
        <v>10</v>
      </c>
      <c r="K3065" s="33">
        <v>13.38393</v>
      </c>
      <c r="L3065" s="33">
        <f>L3047*F3065*0.01+L3060*F3065*0.01+L3051*F3065*0.01+L3061*F3065*0.01+L3058*F3065*0.01+L3062*F3065*0.01</f>
        <v>13.383927000000002</v>
      </c>
    </row>
    <row r="3066" spans="4:12" ht="14.25">
      <c r="D3066" s="31" t="s">
        <v>1063</v>
      </c>
      <c r="K3066" s="33">
        <v>147.2232</v>
      </c>
      <c r="L3066" s="33">
        <f>L3047+L3051+L3058+L3064+L3065</f>
        <v>147.223197</v>
      </c>
    </row>
    <row r="3068" spans="1:6" ht="28.5">
      <c r="A3068" s="30" t="s">
        <v>132</v>
      </c>
      <c r="D3068" s="31" t="s">
        <v>865</v>
      </c>
      <c r="E3068" s="32" t="s">
        <v>731</v>
      </c>
      <c r="F3068" s="30">
        <v>1310</v>
      </c>
    </row>
    <row r="3070" ht="14.25">
      <c r="D3070" s="31" t="s">
        <v>1070</v>
      </c>
    </row>
    <row r="3071" spans="6:11" ht="14.25">
      <c r="F3071" s="30" t="s">
        <v>1053</v>
      </c>
      <c r="G3071" s="30" t="s">
        <v>720</v>
      </c>
      <c r="H3071" s="30" t="s">
        <v>1046</v>
      </c>
      <c r="I3071" s="30" t="s">
        <v>1047</v>
      </c>
      <c r="J3071" s="30" t="s">
        <v>1048</v>
      </c>
      <c r="K3071" s="33" t="s">
        <v>1054</v>
      </c>
    </row>
    <row r="3072" spans="4:12" ht="14.25">
      <c r="D3072" s="31" t="s">
        <v>100</v>
      </c>
      <c r="E3072" s="32" t="s">
        <v>731</v>
      </c>
      <c r="F3072" s="30">
        <v>1</v>
      </c>
      <c r="G3072" s="30">
        <v>0.03</v>
      </c>
      <c r="H3072" s="30">
        <v>0</v>
      </c>
      <c r="I3072" s="30">
        <v>0.03</v>
      </c>
      <c r="J3072" s="30">
        <v>1</v>
      </c>
      <c r="K3072" s="33">
        <v>0.03</v>
      </c>
      <c r="L3072" s="33">
        <f>F3072*G3072*(1+H3072*0.01)*J3072</f>
        <v>0.03</v>
      </c>
    </row>
    <row r="3073" ht="14.25">
      <c r="D3073" s="31" t="s">
        <v>1065</v>
      </c>
    </row>
    <row r="3074" spans="4:12" ht="14.25">
      <c r="D3074" s="31" t="s">
        <v>1072</v>
      </c>
      <c r="E3074" s="32" t="s">
        <v>1067</v>
      </c>
      <c r="F3074" s="30">
        <v>0.54</v>
      </c>
      <c r="G3074" s="30">
        <v>3.5</v>
      </c>
      <c r="J3074" s="30">
        <v>1</v>
      </c>
      <c r="K3074" s="33">
        <v>1.89</v>
      </c>
      <c r="L3074" s="33">
        <f>F3074*G3074*J3074</f>
        <v>1.8900000000000001</v>
      </c>
    </row>
    <row r="3075" ht="14.25">
      <c r="D3075" s="31" t="s">
        <v>1058</v>
      </c>
    </row>
    <row r="3076" spans="4:12" ht="14.25">
      <c r="D3076" s="31" t="s">
        <v>1073</v>
      </c>
      <c r="F3076" s="30">
        <v>10</v>
      </c>
      <c r="K3076" s="33">
        <v>0.003</v>
      </c>
      <c r="L3076" s="33">
        <f>L3072*F3076*0.01</f>
        <v>0.003</v>
      </c>
    </row>
    <row r="3077" spans="4:12" ht="14.25">
      <c r="D3077" s="31" t="s">
        <v>1068</v>
      </c>
      <c r="F3077" s="30">
        <v>95</v>
      </c>
      <c r="K3077" s="33">
        <v>1.7955</v>
      </c>
      <c r="L3077" s="33">
        <f>L3074*F3077*0.01</f>
        <v>1.7955</v>
      </c>
    </row>
    <row r="3078" spans="4:12" ht="14.25">
      <c r="D3078" s="31" t="s">
        <v>1060</v>
      </c>
      <c r="K3078" s="33">
        <v>1.92</v>
      </c>
      <c r="L3078" s="33">
        <f>L3072+L3074</f>
        <v>1.9200000000000002</v>
      </c>
    </row>
    <row r="3079" spans="4:12" ht="14.25">
      <c r="D3079" s="31" t="s">
        <v>1061</v>
      </c>
      <c r="K3079" s="33">
        <v>1.7985</v>
      </c>
      <c r="L3079" s="33">
        <f>L3076+L3077</f>
        <v>1.7985</v>
      </c>
    </row>
    <row r="3080" spans="4:12" ht="14.25">
      <c r="D3080" s="31" t="s">
        <v>1062</v>
      </c>
      <c r="F3080" s="30">
        <v>10</v>
      </c>
      <c r="K3080" s="33">
        <v>0.37185</v>
      </c>
      <c r="L3080" s="33">
        <f>L3072*F3080*0.01+L3076*F3080*0.01+L3074*F3080*0.01+L3077*F3080*0.01</f>
        <v>0.37185</v>
      </c>
    </row>
    <row r="3081" spans="4:12" ht="14.25">
      <c r="D3081" s="31" t="s">
        <v>1063</v>
      </c>
      <c r="K3081" s="33">
        <v>4.09035</v>
      </c>
      <c r="L3081" s="33">
        <f>L3072+L3074+L3079+L3080</f>
        <v>4.09035</v>
      </c>
    </row>
    <row r="3083" spans="1:6" ht="28.5">
      <c r="A3083" s="30" t="s">
        <v>137</v>
      </c>
      <c r="D3083" s="31" t="s">
        <v>858</v>
      </c>
      <c r="E3083" s="32" t="s">
        <v>731</v>
      </c>
      <c r="F3083" s="30">
        <v>6130</v>
      </c>
    </row>
    <row r="3085" ht="14.25">
      <c r="D3085" s="31" t="s">
        <v>1070</v>
      </c>
    </row>
    <row r="3086" spans="6:11" ht="14.25">
      <c r="F3086" s="30" t="s">
        <v>1053</v>
      </c>
      <c r="G3086" s="30" t="s">
        <v>720</v>
      </c>
      <c r="H3086" s="30" t="s">
        <v>1046</v>
      </c>
      <c r="I3086" s="30" t="s">
        <v>1047</v>
      </c>
      <c r="J3086" s="30" t="s">
        <v>1048</v>
      </c>
      <c r="K3086" s="33" t="s">
        <v>1054</v>
      </c>
    </row>
    <row r="3087" spans="3:12" ht="14.25">
      <c r="C3087" s="30" t="s">
        <v>498</v>
      </c>
      <c r="D3087" s="31" t="s">
        <v>1071</v>
      </c>
      <c r="E3087" s="32" t="s">
        <v>725</v>
      </c>
      <c r="F3087" s="30">
        <v>0.18</v>
      </c>
      <c r="G3087" s="30">
        <v>14.2</v>
      </c>
      <c r="H3087" s="30">
        <v>0</v>
      </c>
      <c r="I3087" s="30">
        <v>14.2</v>
      </c>
      <c r="J3087" s="30">
        <v>1</v>
      </c>
      <c r="K3087" s="33">
        <v>2.556</v>
      </c>
      <c r="L3087" s="33">
        <f>F3087*G3087*(1+H3087*0.01)*J3087</f>
        <v>2.5559999999999996</v>
      </c>
    </row>
    <row r="3088" spans="4:12" ht="14.25">
      <c r="D3088" s="31" t="s">
        <v>87</v>
      </c>
      <c r="E3088" s="32" t="s">
        <v>731</v>
      </c>
      <c r="F3088" s="30">
        <v>1.05</v>
      </c>
      <c r="G3088" s="30">
        <v>1</v>
      </c>
      <c r="H3088" s="30">
        <v>0</v>
      </c>
      <c r="I3088" s="30">
        <v>1</v>
      </c>
      <c r="J3088" s="30">
        <v>1</v>
      </c>
      <c r="K3088" s="33">
        <v>1.05</v>
      </c>
      <c r="L3088" s="33">
        <f>F3088*G3088*(1+H3088*0.01)*J3088</f>
        <v>1.05</v>
      </c>
    </row>
    <row r="3089" spans="11:12" ht="14.25">
      <c r="K3089" s="33">
        <v>3.606</v>
      </c>
      <c r="L3089" s="33">
        <f>SUM(L3087:L3088)</f>
        <v>3.606</v>
      </c>
    </row>
    <row r="3090" ht="14.25">
      <c r="D3090" s="31" t="s">
        <v>1065</v>
      </c>
    </row>
    <row r="3091" spans="4:12" ht="14.25">
      <c r="D3091" s="31" t="s">
        <v>1072</v>
      </c>
      <c r="E3091" s="32" t="s">
        <v>1067</v>
      </c>
      <c r="F3091" s="30">
        <v>0.452</v>
      </c>
      <c r="G3091" s="30">
        <v>3.5</v>
      </c>
      <c r="J3091" s="30">
        <v>1</v>
      </c>
      <c r="K3091" s="33">
        <v>1.582</v>
      </c>
      <c r="L3091" s="33">
        <f>F3091*G3091*J3091</f>
        <v>1.582</v>
      </c>
    </row>
    <row r="3092" spans="4:12" ht="14.25">
      <c r="D3092" s="31" t="s">
        <v>1072</v>
      </c>
      <c r="E3092" s="32" t="s">
        <v>1067</v>
      </c>
      <c r="F3092" s="30">
        <v>0.41</v>
      </c>
      <c r="G3092" s="30">
        <v>3.5</v>
      </c>
      <c r="J3092" s="30">
        <v>1</v>
      </c>
      <c r="K3092" s="33">
        <v>1.435</v>
      </c>
      <c r="L3092" s="33">
        <f>F3092*G3092*J3092</f>
        <v>1.4349999999999998</v>
      </c>
    </row>
    <row r="3093" spans="11:12" ht="14.25">
      <c r="K3093" s="33">
        <v>3.017</v>
      </c>
      <c r="L3093" s="33">
        <f>SUM(L3091:L3092)</f>
        <v>3.017</v>
      </c>
    </row>
    <row r="3094" ht="14.25">
      <c r="D3094" s="31" t="s">
        <v>1058</v>
      </c>
    </row>
    <row r="3095" spans="4:12" ht="14.25">
      <c r="D3095" s="31" t="s">
        <v>1073</v>
      </c>
      <c r="F3095" s="30">
        <v>10</v>
      </c>
      <c r="K3095" s="33">
        <v>0.3606</v>
      </c>
      <c r="L3095" s="33">
        <f>L3089*F3095*0.01</f>
        <v>0.36060000000000003</v>
      </c>
    </row>
    <row r="3096" spans="4:12" ht="14.25">
      <c r="D3096" s="31" t="s">
        <v>1068</v>
      </c>
      <c r="F3096" s="30">
        <v>95</v>
      </c>
      <c r="K3096" s="33">
        <v>2.86615</v>
      </c>
      <c r="L3096" s="33">
        <f>L3093*F3096*0.01</f>
        <v>2.86615</v>
      </c>
    </row>
    <row r="3097" spans="4:12" ht="14.25">
      <c r="D3097" s="31" t="s">
        <v>1060</v>
      </c>
      <c r="K3097" s="33">
        <v>6.623</v>
      </c>
      <c r="L3097" s="33">
        <f>L3089+L3093</f>
        <v>6.622999999999999</v>
      </c>
    </row>
    <row r="3098" spans="4:12" ht="14.25">
      <c r="D3098" s="31" t="s">
        <v>1061</v>
      </c>
      <c r="K3098" s="33">
        <v>3.22675</v>
      </c>
      <c r="L3098" s="33">
        <f>L3095+L3096</f>
        <v>3.22675</v>
      </c>
    </row>
    <row r="3099" spans="4:12" ht="14.25">
      <c r="D3099" s="31" t="s">
        <v>1062</v>
      </c>
      <c r="F3099" s="30">
        <v>10</v>
      </c>
      <c r="K3099" s="33">
        <v>0.98497</v>
      </c>
      <c r="L3099" s="33">
        <f>L3089*F3099*0.01+L3095*F3099*0.01+L3093*F3099*0.01+L3096*F3099*0.01</f>
        <v>0.984975</v>
      </c>
    </row>
    <row r="3100" spans="4:12" ht="14.25">
      <c r="D3100" s="31" t="s">
        <v>1063</v>
      </c>
      <c r="K3100" s="33">
        <v>10.83473</v>
      </c>
      <c r="L3100" s="33">
        <f>L3089+L3093+L3098+L3099</f>
        <v>10.834725</v>
      </c>
    </row>
    <row r="3102" spans="1:6" ht="28.5">
      <c r="A3102" s="30" t="s">
        <v>141</v>
      </c>
      <c r="D3102" s="31" t="s">
        <v>866</v>
      </c>
      <c r="E3102" s="32" t="s">
        <v>731</v>
      </c>
      <c r="F3102" s="30">
        <v>3510</v>
      </c>
    </row>
    <row r="3104" ht="14.25">
      <c r="D3104" s="31" t="s">
        <v>1070</v>
      </c>
    </row>
    <row r="3105" spans="6:11" ht="14.25">
      <c r="F3105" s="30" t="s">
        <v>1053</v>
      </c>
      <c r="G3105" s="30" t="s">
        <v>720</v>
      </c>
      <c r="H3105" s="30" t="s">
        <v>1046</v>
      </c>
      <c r="I3105" s="30" t="s">
        <v>1047</v>
      </c>
      <c r="J3105" s="30" t="s">
        <v>1048</v>
      </c>
      <c r="K3105" s="33" t="s">
        <v>1054</v>
      </c>
    </row>
    <row r="3106" spans="3:12" ht="14.25">
      <c r="C3106" s="30" t="s">
        <v>498</v>
      </c>
      <c r="D3106" s="31" t="s">
        <v>1071</v>
      </c>
      <c r="E3106" s="32" t="s">
        <v>725</v>
      </c>
      <c r="F3106" s="30">
        <v>0.2</v>
      </c>
      <c r="G3106" s="30">
        <v>14.2</v>
      </c>
      <c r="H3106" s="30">
        <v>0</v>
      </c>
      <c r="I3106" s="30">
        <v>14.2</v>
      </c>
      <c r="J3106" s="30">
        <v>1</v>
      </c>
      <c r="K3106" s="33">
        <v>2.84</v>
      </c>
      <c r="L3106" s="33">
        <f>F3106*G3106*(1+H3106*0.01)*J3106</f>
        <v>2.84</v>
      </c>
    </row>
    <row r="3107" spans="4:12" ht="14.25">
      <c r="D3107" s="31" t="s">
        <v>103</v>
      </c>
      <c r="E3107" s="32" t="s">
        <v>731</v>
      </c>
      <c r="F3107" s="30">
        <v>1.05</v>
      </c>
      <c r="G3107" s="30">
        <v>1.5</v>
      </c>
      <c r="H3107" s="30">
        <v>0</v>
      </c>
      <c r="I3107" s="30">
        <v>1.5</v>
      </c>
      <c r="J3107" s="30">
        <v>1</v>
      </c>
      <c r="K3107" s="33">
        <v>1.575</v>
      </c>
      <c r="L3107" s="33">
        <f>F3107*G3107*(1+H3107*0.01)*J3107</f>
        <v>1.5750000000000002</v>
      </c>
    </row>
    <row r="3108" spans="11:12" ht="14.25">
      <c r="K3108" s="33">
        <v>4.415</v>
      </c>
      <c r="L3108" s="33">
        <f>SUM(L3106:L3107)</f>
        <v>4.415</v>
      </c>
    </row>
    <row r="3109" ht="14.25">
      <c r="D3109" s="31" t="s">
        <v>1065</v>
      </c>
    </row>
    <row r="3110" spans="4:12" ht="14.25">
      <c r="D3110" s="31" t="s">
        <v>1072</v>
      </c>
      <c r="E3110" s="32" t="s">
        <v>1067</v>
      </c>
      <c r="F3110" s="30">
        <v>0.452</v>
      </c>
      <c r="G3110" s="30">
        <v>3.5</v>
      </c>
      <c r="J3110" s="30">
        <v>1</v>
      </c>
      <c r="K3110" s="33">
        <v>1.582</v>
      </c>
      <c r="L3110" s="33">
        <f>F3110*G3110*J3110</f>
        <v>1.582</v>
      </c>
    </row>
    <row r="3111" spans="4:12" ht="14.25">
      <c r="D3111" s="31" t="s">
        <v>1072</v>
      </c>
      <c r="E3111" s="32" t="s">
        <v>1067</v>
      </c>
      <c r="F3111" s="30">
        <v>0.454</v>
      </c>
      <c r="G3111" s="30">
        <v>3.5</v>
      </c>
      <c r="J3111" s="30">
        <v>1</v>
      </c>
      <c r="K3111" s="33">
        <v>1.589</v>
      </c>
      <c r="L3111" s="33">
        <f>F3111*G3111*J3111</f>
        <v>1.589</v>
      </c>
    </row>
    <row r="3112" spans="11:12" ht="14.25">
      <c r="K3112" s="33">
        <v>3.171</v>
      </c>
      <c r="L3112" s="33">
        <f>SUM(L3110:L3111)</f>
        <v>3.1710000000000003</v>
      </c>
    </row>
    <row r="3113" ht="14.25">
      <c r="D3113" s="31" t="s">
        <v>1058</v>
      </c>
    </row>
    <row r="3114" spans="4:12" ht="14.25">
      <c r="D3114" s="31" t="s">
        <v>1073</v>
      </c>
      <c r="F3114" s="30">
        <v>10</v>
      </c>
      <c r="K3114" s="33">
        <v>0.4415</v>
      </c>
      <c r="L3114" s="33">
        <f>L3108*F3114*0.01</f>
        <v>0.4415</v>
      </c>
    </row>
    <row r="3115" spans="4:12" ht="14.25">
      <c r="D3115" s="31" t="s">
        <v>1068</v>
      </c>
      <c r="F3115" s="30">
        <v>95</v>
      </c>
      <c r="K3115" s="33">
        <v>3.01245</v>
      </c>
      <c r="L3115" s="33">
        <f>L3112*F3115*0.01</f>
        <v>3.0124500000000003</v>
      </c>
    </row>
    <row r="3116" spans="4:12" ht="14.25">
      <c r="D3116" s="31" t="s">
        <v>1060</v>
      </c>
      <c r="K3116" s="33">
        <v>7.586</v>
      </c>
      <c r="L3116" s="33">
        <f>L3108+L3112</f>
        <v>7.586</v>
      </c>
    </row>
    <row r="3117" spans="4:12" ht="14.25">
      <c r="D3117" s="31" t="s">
        <v>1061</v>
      </c>
      <c r="K3117" s="33">
        <v>3.45395</v>
      </c>
      <c r="L3117" s="33">
        <f>L3114+L3115</f>
        <v>3.4539500000000003</v>
      </c>
    </row>
    <row r="3118" spans="4:12" ht="14.25">
      <c r="D3118" s="31" t="s">
        <v>1062</v>
      </c>
      <c r="F3118" s="30">
        <v>10</v>
      </c>
      <c r="K3118" s="33">
        <v>1.104</v>
      </c>
      <c r="L3118" s="33">
        <f>L3108*F3118*0.01+L3114*F3118*0.01+L3112*F3118*0.01+L3115*F3118*0.01</f>
        <v>1.103995</v>
      </c>
    </row>
    <row r="3119" spans="4:12" ht="14.25">
      <c r="D3119" s="31" t="s">
        <v>1063</v>
      </c>
      <c r="K3119" s="33">
        <v>12.14395</v>
      </c>
      <c r="L3119" s="33">
        <f>L3108+L3112+L3117+L3118</f>
        <v>12.143945</v>
      </c>
    </row>
    <row r="3121" spans="1:6" ht="28.5">
      <c r="A3121" s="30" t="s">
        <v>145</v>
      </c>
      <c r="D3121" s="31" t="s">
        <v>867</v>
      </c>
      <c r="E3121" s="32" t="s">
        <v>722</v>
      </c>
      <c r="F3121" s="30">
        <v>32</v>
      </c>
    </row>
    <row r="3123" ht="14.25">
      <c r="D3123" s="31" t="s">
        <v>1070</v>
      </c>
    </row>
    <row r="3124" spans="6:11" ht="14.25">
      <c r="F3124" s="30" t="s">
        <v>1053</v>
      </c>
      <c r="G3124" s="30" t="s">
        <v>720</v>
      </c>
      <c r="H3124" s="30" t="s">
        <v>1046</v>
      </c>
      <c r="I3124" s="30" t="s">
        <v>1047</v>
      </c>
      <c r="J3124" s="30" t="s">
        <v>1048</v>
      </c>
      <c r="K3124" s="33" t="s">
        <v>1054</v>
      </c>
    </row>
    <row r="3125" spans="3:12" ht="14.25">
      <c r="C3125" s="30" t="s">
        <v>510</v>
      </c>
      <c r="D3125" s="31" t="s">
        <v>1099</v>
      </c>
      <c r="E3125" s="32" t="s">
        <v>725</v>
      </c>
      <c r="F3125" s="30">
        <v>0.0126</v>
      </c>
      <c r="G3125" s="30">
        <v>300</v>
      </c>
      <c r="H3125" s="30">
        <v>0</v>
      </c>
      <c r="I3125" s="30">
        <v>300</v>
      </c>
      <c r="J3125" s="30">
        <v>1</v>
      </c>
      <c r="K3125" s="33">
        <v>3.78</v>
      </c>
      <c r="L3125" s="33">
        <f aca="true" t="shared" si="17" ref="L3125:L3135">F3125*G3125*(1+H3125*0.01)*J3125</f>
        <v>3.7800000000000002</v>
      </c>
    </row>
    <row r="3126" spans="4:12" ht="14.25">
      <c r="D3126" s="31" t="s">
        <v>1100</v>
      </c>
      <c r="E3126" s="32" t="s">
        <v>725</v>
      </c>
      <c r="F3126" s="30">
        <v>0.042</v>
      </c>
      <c r="G3126" s="30">
        <v>280</v>
      </c>
      <c r="H3126" s="30">
        <v>0</v>
      </c>
      <c r="I3126" s="30">
        <v>280</v>
      </c>
      <c r="J3126" s="30">
        <v>1</v>
      </c>
      <c r="K3126" s="33">
        <v>11.76</v>
      </c>
      <c r="L3126" s="33">
        <f t="shared" si="17"/>
        <v>11.760000000000002</v>
      </c>
    </row>
    <row r="3127" spans="3:12" ht="14.25">
      <c r="C3127" s="30" t="s">
        <v>519</v>
      </c>
      <c r="D3127" s="31" t="s">
        <v>1118</v>
      </c>
      <c r="E3127" s="32" t="s">
        <v>811</v>
      </c>
      <c r="F3127" s="30">
        <v>1.148</v>
      </c>
      <c r="G3127" s="30">
        <v>2.9</v>
      </c>
      <c r="H3127" s="30">
        <v>0</v>
      </c>
      <c r="I3127" s="30">
        <v>2.9</v>
      </c>
      <c r="J3127" s="30">
        <v>1</v>
      </c>
      <c r="K3127" s="33">
        <v>3.3292</v>
      </c>
      <c r="L3127" s="33">
        <f t="shared" si="17"/>
        <v>3.3291999999999997</v>
      </c>
    </row>
    <row r="3128" spans="3:12" ht="14.25">
      <c r="C3128" s="30" t="s">
        <v>520</v>
      </c>
      <c r="D3128" s="31" t="s">
        <v>1119</v>
      </c>
      <c r="E3128" s="32" t="s">
        <v>811</v>
      </c>
      <c r="F3128" s="30">
        <v>1.4</v>
      </c>
      <c r="G3128" s="30">
        <v>2</v>
      </c>
      <c r="H3128" s="30">
        <v>0</v>
      </c>
      <c r="I3128" s="30">
        <v>2</v>
      </c>
      <c r="J3128" s="30">
        <v>1</v>
      </c>
      <c r="K3128" s="33">
        <v>2.8</v>
      </c>
      <c r="L3128" s="33">
        <f t="shared" si="17"/>
        <v>2.8</v>
      </c>
    </row>
    <row r="3129" spans="3:12" ht="14.25">
      <c r="C3129" s="30" t="s">
        <v>517</v>
      </c>
      <c r="D3129" s="31" t="s">
        <v>1116</v>
      </c>
      <c r="E3129" s="32" t="s">
        <v>811</v>
      </c>
      <c r="F3129" s="30">
        <v>0.336</v>
      </c>
      <c r="G3129" s="30">
        <v>1.54</v>
      </c>
      <c r="H3129" s="30">
        <v>0</v>
      </c>
      <c r="I3129" s="30">
        <v>1.54</v>
      </c>
      <c r="J3129" s="30">
        <v>1</v>
      </c>
      <c r="K3129" s="33">
        <v>0.51744</v>
      </c>
      <c r="L3129" s="33">
        <f t="shared" si="17"/>
        <v>0.51744</v>
      </c>
    </row>
    <row r="3130" spans="3:12" ht="14.25">
      <c r="C3130" s="30" t="s">
        <v>521</v>
      </c>
      <c r="D3130" s="31" t="s">
        <v>1120</v>
      </c>
      <c r="E3130" s="32" t="s">
        <v>800</v>
      </c>
      <c r="F3130" s="30">
        <v>14</v>
      </c>
      <c r="G3130" s="30">
        <v>0</v>
      </c>
      <c r="H3130" s="30">
        <v>0</v>
      </c>
      <c r="I3130" s="30">
        <v>0</v>
      </c>
      <c r="J3130" s="30">
        <v>1</v>
      </c>
      <c r="K3130" s="33">
        <v>0</v>
      </c>
      <c r="L3130" s="33">
        <f t="shared" si="17"/>
        <v>0</v>
      </c>
    </row>
    <row r="3131" spans="3:12" ht="14.25">
      <c r="C3131" s="30" t="s">
        <v>517</v>
      </c>
      <c r="D3131" s="31" t="s">
        <v>1116</v>
      </c>
      <c r="E3131" s="32" t="s">
        <v>811</v>
      </c>
      <c r="F3131" s="30">
        <v>0.075</v>
      </c>
      <c r="G3131" s="30">
        <v>1.54</v>
      </c>
      <c r="H3131" s="30">
        <v>0</v>
      </c>
      <c r="I3131" s="30">
        <v>1.54</v>
      </c>
      <c r="J3131" s="30">
        <v>1</v>
      </c>
      <c r="K3131" s="33">
        <v>0.1155</v>
      </c>
      <c r="L3131" s="33">
        <f t="shared" si="17"/>
        <v>0.11549999999999999</v>
      </c>
    </row>
    <row r="3132" spans="3:12" ht="14.25">
      <c r="C3132" s="30">
        <v>2278</v>
      </c>
      <c r="D3132" s="31" t="s">
        <v>105</v>
      </c>
      <c r="E3132" s="32" t="s">
        <v>811</v>
      </c>
      <c r="F3132" s="30">
        <v>25</v>
      </c>
      <c r="G3132" s="30">
        <v>1.1</v>
      </c>
      <c r="H3132" s="30">
        <v>0</v>
      </c>
      <c r="I3132" s="30">
        <v>1.1</v>
      </c>
      <c r="J3132" s="30">
        <v>1</v>
      </c>
      <c r="K3132" s="33">
        <v>27.5</v>
      </c>
      <c r="L3132" s="33">
        <f t="shared" si="17"/>
        <v>27.500000000000004</v>
      </c>
    </row>
    <row r="3133" spans="3:12" ht="14.25">
      <c r="C3133" s="30" t="s">
        <v>598</v>
      </c>
      <c r="D3133" s="31" t="s">
        <v>1311</v>
      </c>
      <c r="E3133" s="32" t="s">
        <v>725</v>
      </c>
      <c r="F3133" s="30">
        <v>0.55825</v>
      </c>
      <c r="G3133" s="30">
        <v>85</v>
      </c>
      <c r="H3133" s="30">
        <v>0</v>
      </c>
      <c r="I3133" s="30">
        <v>85</v>
      </c>
      <c r="J3133" s="30">
        <v>1</v>
      </c>
      <c r="K3133" s="33">
        <v>47.45125</v>
      </c>
      <c r="L3133" s="33">
        <f t="shared" si="17"/>
        <v>47.45125</v>
      </c>
    </row>
    <row r="3134" spans="3:12" ht="14.25">
      <c r="C3134" s="30">
        <v>316</v>
      </c>
      <c r="D3134" s="31" t="s">
        <v>1076</v>
      </c>
      <c r="E3134" s="32" t="s">
        <v>725</v>
      </c>
      <c r="F3134" s="30">
        <v>0.055</v>
      </c>
      <c r="G3134" s="30">
        <v>1.2</v>
      </c>
      <c r="H3134" s="30">
        <v>0</v>
      </c>
      <c r="I3134" s="30">
        <v>1.2</v>
      </c>
      <c r="J3134" s="30">
        <v>1</v>
      </c>
      <c r="K3134" s="33">
        <v>0.066</v>
      </c>
      <c r="L3134" s="33">
        <f t="shared" si="17"/>
        <v>0.066</v>
      </c>
    </row>
    <row r="3135" spans="4:12" ht="14.25">
      <c r="D3135" s="31" t="s">
        <v>106</v>
      </c>
      <c r="E3135" s="32" t="s">
        <v>722</v>
      </c>
      <c r="F3135" s="30">
        <v>1</v>
      </c>
      <c r="G3135" s="30">
        <v>120</v>
      </c>
      <c r="H3135" s="30">
        <v>0</v>
      </c>
      <c r="I3135" s="30">
        <v>120</v>
      </c>
      <c r="J3135" s="30">
        <v>1</v>
      </c>
      <c r="K3135" s="33">
        <v>120</v>
      </c>
      <c r="L3135" s="33">
        <f t="shared" si="17"/>
        <v>120</v>
      </c>
    </row>
    <row r="3136" spans="11:12" ht="14.25">
      <c r="K3136" s="33">
        <v>217.31939</v>
      </c>
      <c r="L3136" s="33">
        <f>SUM(L3125:L3135)</f>
        <v>217.31939</v>
      </c>
    </row>
    <row r="3137" ht="14.25">
      <c r="D3137" s="31" t="s">
        <v>1052</v>
      </c>
    </row>
    <row r="3138" spans="4:12" ht="14.25">
      <c r="D3138" s="31" t="s">
        <v>1282</v>
      </c>
      <c r="E3138" s="32" t="s">
        <v>1056</v>
      </c>
      <c r="F3138" s="30">
        <v>0.0616</v>
      </c>
      <c r="G3138" s="30">
        <v>150</v>
      </c>
      <c r="J3138" s="30">
        <v>1</v>
      </c>
      <c r="K3138" s="33">
        <v>9.24</v>
      </c>
      <c r="L3138" s="33">
        <f>F3138*G3138*J3138</f>
        <v>9.24</v>
      </c>
    </row>
    <row r="3139" spans="4:12" ht="14.25">
      <c r="D3139" s="31" t="s">
        <v>1282</v>
      </c>
      <c r="E3139" s="32" t="s">
        <v>1056</v>
      </c>
      <c r="F3139" s="30">
        <v>0.0025</v>
      </c>
      <c r="G3139" s="30">
        <v>150</v>
      </c>
      <c r="J3139" s="30">
        <v>1</v>
      </c>
      <c r="K3139" s="33">
        <v>0.375</v>
      </c>
      <c r="L3139" s="33">
        <f>F3139*G3139*J3139</f>
        <v>0.375</v>
      </c>
    </row>
    <row r="3140" spans="4:12" ht="14.25">
      <c r="D3140" s="31" t="s">
        <v>1282</v>
      </c>
      <c r="E3140" s="32" t="s">
        <v>1056</v>
      </c>
      <c r="F3140" s="30">
        <v>0.0176</v>
      </c>
      <c r="G3140" s="30">
        <v>150</v>
      </c>
      <c r="J3140" s="30">
        <v>1</v>
      </c>
      <c r="K3140" s="33">
        <v>2.64</v>
      </c>
      <c r="L3140" s="33">
        <f>F3140*G3140*J3140</f>
        <v>2.64</v>
      </c>
    </row>
    <row r="3141" spans="11:12" ht="14.25">
      <c r="K3141" s="33">
        <v>12.255</v>
      </c>
      <c r="L3141" s="33">
        <f>SUM(L3138:L3140)</f>
        <v>12.255</v>
      </c>
    </row>
    <row r="3142" ht="14.25">
      <c r="D3142" s="31" t="s">
        <v>1065</v>
      </c>
    </row>
    <row r="3143" spans="4:12" ht="14.25">
      <c r="D3143" s="31" t="s">
        <v>1313</v>
      </c>
      <c r="E3143" s="32" t="s">
        <v>1067</v>
      </c>
      <c r="F3143" s="30">
        <v>6.02</v>
      </c>
      <c r="G3143" s="30">
        <v>3.5</v>
      </c>
      <c r="J3143" s="30">
        <v>1</v>
      </c>
      <c r="K3143" s="33">
        <v>21.07</v>
      </c>
      <c r="L3143" s="33">
        <f aca="true" t="shared" si="18" ref="L3143:L3151">F3143*G3143*J3143</f>
        <v>21.07</v>
      </c>
    </row>
    <row r="3144" spans="4:12" ht="14.25">
      <c r="D3144" s="31" t="s">
        <v>1127</v>
      </c>
      <c r="E3144" s="32" t="s">
        <v>1067</v>
      </c>
      <c r="F3144" s="30">
        <v>9.058</v>
      </c>
      <c r="G3144" s="30">
        <v>3.5</v>
      </c>
      <c r="J3144" s="30">
        <v>1</v>
      </c>
      <c r="K3144" s="33">
        <v>31.703</v>
      </c>
      <c r="L3144" s="33">
        <f t="shared" si="18"/>
        <v>31.703</v>
      </c>
    </row>
    <row r="3145" spans="4:12" ht="14.25">
      <c r="D3145" s="31" t="s">
        <v>1072</v>
      </c>
      <c r="E3145" s="32" t="s">
        <v>1067</v>
      </c>
      <c r="F3145" s="30">
        <v>5.852</v>
      </c>
      <c r="G3145" s="30">
        <v>3.5</v>
      </c>
      <c r="J3145" s="30">
        <v>1</v>
      </c>
      <c r="K3145" s="33">
        <v>20.482</v>
      </c>
      <c r="L3145" s="33">
        <f t="shared" si="18"/>
        <v>20.482</v>
      </c>
    </row>
    <row r="3146" spans="4:12" ht="14.25">
      <c r="D3146" s="31" t="s">
        <v>1125</v>
      </c>
      <c r="E3146" s="32" t="s">
        <v>1067</v>
      </c>
      <c r="F3146" s="30">
        <v>0.65</v>
      </c>
      <c r="G3146" s="30">
        <v>3.5</v>
      </c>
      <c r="J3146" s="30">
        <v>1</v>
      </c>
      <c r="K3146" s="33">
        <v>2.275</v>
      </c>
      <c r="L3146" s="33">
        <f t="shared" si="18"/>
        <v>2.275</v>
      </c>
    </row>
    <row r="3147" spans="4:12" ht="14.25">
      <c r="D3147" s="31" t="s">
        <v>1072</v>
      </c>
      <c r="E3147" s="32" t="s">
        <v>1067</v>
      </c>
      <c r="F3147" s="30">
        <v>0.175</v>
      </c>
      <c r="G3147" s="30">
        <v>3.5</v>
      </c>
      <c r="J3147" s="30">
        <v>1</v>
      </c>
      <c r="K3147" s="33">
        <v>0.6125</v>
      </c>
      <c r="L3147" s="33">
        <f t="shared" si="18"/>
        <v>0.6124999999999999</v>
      </c>
    </row>
    <row r="3148" spans="4:12" ht="14.25">
      <c r="D3148" s="31" t="s">
        <v>1126</v>
      </c>
      <c r="E3148" s="32" t="s">
        <v>1067</v>
      </c>
      <c r="F3148" s="30">
        <v>0.175</v>
      </c>
      <c r="G3148" s="30">
        <v>3.5</v>
      </c>
      <c r="J3148" s="30">
        <v>1</v>
      </c>
      <c r="K3148" s="33">
        <v>0.6125</v>
      </c>
      <c r="L3148" s="33">
        <f t="shared" si="18"/>
        <v>0.6124999999999999</v>
      </c>
    </row>
    <row r="3149" spans="4:12" ht="14.25">
      <c r="D3149" s="31" t="s">
        <v>1072</v>
      </c>
      <c r="E3149" s="32" t="s">
        <v>1067</v>
      </c>
      <c r="F3149" s="30">
        <v>1.2375</v>
      </c>
      <c r="G3149" s="30">
        <v>3.5</v>
      </c>
      <c r="J3149" s="30">
        <v>1</v>
      </c>
      <c r="K3149" s="33">
        <v>4.33125</v>
      </c>
      <c r="L3149" s="33">
        <f t="shared" si="18"/>
        <v>4.33125</v>
      </c>
    </row>
    <row r="3150" spans="4:12" ht="14.25">
      <c r="D3150" s="31" t="s">
        <v>1314</v>
      </c>
      <c r="E3150" s="32" t="s">
        <v>1067</v>
      </c>
      <c r="F3150" s="30">
        <v>0.759</v>
      </c>
      <c r="G3150" s="30">
        <v>3.5</v>
      </c>
      <c r="J3150" s="30">
        <v>1</v>
      </c>
      <c r="K3150" s="33">
        <v>2.6565</v>
      </c>
      <c r="L3150" s="33">
        <f t="shared" si="18"/>
        <v>2.6565</v>
      </c>
    </row>
    <row r="3151" spans="4:12" ht="14.25">
      <c r="D3151" s="31" t="s">
        <v>1316</v>
      </c>
      <c r="E3151" s="32" t="s">
        <v>1067</v>
      </c>
      <c r="F3151" s="30">
        <v>0.47355</v>
      </c>
      <c r="G3151" s="30">
        <v>3.5</v>
      </c>
      <c r="J3151" s="30">
        <v>1</v>
      </c>
      <c r="K3151" s="33">
        <v>1.65742</v>
      </c>
      <c r="L3151" s="33">
        <f t="shared" si="18"/>
        <v>1.6574250000000001</v>
      </c>
    </row>
    <row r="3152" spans="11:12" ht="14.25">
      <c r="K3152" s="33">
        <v>85.40017</v>
      </c>
      <c r="L3152" s="33">
        <f>SUM(L3143:L3151)</f>
        <v>85.40017499999999</v>
      </c>
    </row>
    <row r="3153" ht="14.25">
      <c r="D3153" s="31" t="s">
        <v>1058</v>
      </c>
    </row>
    <row r="3154" spans="4:12" ht="14.25">
      <c r="D3154" s="31" t="s">
        <v>1073</v>
      </c>
      <c r="F3154" s="30">
        <v>10</v>
      </c>
      <c r="K3154" s="33">
        <v>21.73194</v>
      </c>
      <c r="L3154" s="33">
        <f>L3136*F3154*0.01</f>
        <v>21.731939000000004</v>
      </c>
    </row>
    <row r="3155" spans="4:12" ht="14.25">
      <c r="D3155" s="31" t="s">
        <v>1059</v>
      </c>
      <c r="F3155" s="30">
        <v>30</v>
      </c>
      <c r="K3155" s="33">
        <v>3.6765</v>
      </c>
      <c r="L3155" s="33">
        <f>L3141*F3155*0.01</f>
        <v>3.6765000000000003</v>
      </c>
    </row>
    <row r="3156" spans="4:12" ht="14.25">
      <c r="D3156" s="31" t="s">
        <v>1068</v>
      </c>
      <c r="F3156" s="30">
        <v>95</v>
      </c>
      <c r="K3156" s="33">
        <v>81.13017</v>
      </c>
      <c r="L3156" s="33">
        <f>L3152*F3156*0.01</f>
        <v>81.13016624999999</v>
      </c>
    </row>
    <row r="3157" spans="4:12" ht="14.25">
      <c r="D3157" s="31" t="s">
        <v>1060</v>
      </c>
      <c r="K3157" s="33">
        <v>314.97456</v>
      </c>
      <c r="L3157" s="33">
        <f>L3136+L3141+L3152</f>
        <v>314.974565</v>
      </c>
    </row>
    <row r="3158" spans="4:12" ht="14.25">
      <c r="D3158" s="31" t="s">
        <v>1061</v>
      </c>
      <c r="K3158" s="33">
        <v>106.53861</v>
      </c>
      <c r="L3158" s="33">
        <f>L3154+L3155+L3156</f>
        <v>106.53860524999999</v>
      </c>
    </row>
    <row r="3159" spans="4:12" ht="14.25">
      <c r="D3159" s="31" t="s">
        <v>1062</v>
      </c>
      <c r="F3159" s="30">
        <v>10</v>
      </c>
      <c r="K3159" s="33">
        <v>42.15132</v>
      </c>
      <c r="L3159" s="33">
        <f>L3136*F3159*0.01+L3154*F3159*0.01+L3141*F3159*0.01+L3155*F3159*0.01+L3152*F3159*0.01+L3156*F3159*0.01</f>
        <v>42.151317025000004</v>
      </c>
    </row>
    <row r="3160" spans="4:12" ht="14.25">
      <c r="D3160" s="31" t="s">
        <v>1063</v>
      </c>
      <c r="K3160" s="33">
        <v>463.66449</v>
      </c>
      <c r="L3160" s="33">
        <f>L3136+L3141+L3152+L3158+L3159</f>
        <v>463.664487275</v>
      </c>
    </row>
    <row r="3162" spans="1:6" ht="14.25">
      <c r="A3162" s="30" t="s">
        <v>148</v>
      </c>
      <c r="B3162" s="30" t="s">
        <v>609</v>
      </c>
      <c r="D3162" s="31" t="s">
        <v>832</v>
      </c>
      <c r="E3162" s="32" t="s">
        <v>731</v>
      </c>
      <c r="F3162" s="30">
        <v>1350</v>
      </c>
    </row>
    <row r="3164" ht="14.25">
      <c r="D3164" s="31" t="s">
        <v>1070</v>
      </c>
    </row>
    <row r="3165" spans="6:11" ht="14.25">
      <c r="F3165" s="30" t="s">
        <v>1053</v>
      </c>
      <c r="G3165" s="30" t="s">
        <v>720</v>
      </c>
      <c r="H3165" s="30" t="s">
        <v>1046</v>
      </c>
      <c r="I3165" s="30" t="s">
        <v>1047</v>
      </c>
      <c r="J3165" s="30" t="s">
        <v>1048</v>
      </c>
      <c r="K3165" s="33" t="s">
        <v>1054</v>
      </c>
    </row>
    <row r="3166" spans="3:12" ht="14.25">
      <c r="C3166" s="30" t="s">
        <v>610</v>
      </c>
      <c r="D3166" s="31" t="s">
        <v>24</v>
      </c>
      <c r="E3166" s="32" t="s">
        <v>722</v>
      </c>
      <c r="F3166" s="30">
        <v>0.2</v>
      </c>
      <c r="G3166" s="30">
        <v>1.6</v>
      </c>
      <c r="H3166" s="30">
        <v>0</v>
      </c>
      <c r="I3166" s="30">
        <v>1.6</v>
      </c>
      <c r="J3166" s="30">
        <v>1</v>
      </c>
      <c r="K3166" s="33">
        <v>0.32</v>
      </c>
      <c r="L3166" s="33">
        <f>F3166*G3166*(1+H3166*0.01)*J3166</f>
        <v>0.32000000000000006</v>
      </c>
    </row>
    <row r="3167" ht="14.25">
      <c r="D3167" s="31" t="s">
        <v>1065</v>
      </c>
    </row>
    <row r="3168" spans="4:12" ht="14.25">
      <c r="D3168" s="31" t="s">
        <v>1072</v>
      </c>
      <c r="E3168" s="32" t="s">
        <v>1067</v>
      </c>
      <c r="F3168" s="30">
        <v>0.066</v>
      </c>
      <c r="G3168" s="30">
        <v>3.5</v>
      </c>
      <c r="J3168" s="30">
        <v>1</v>
      </c>
      <c r="K3168" s="33">
        <v>0.231</v>
      </c>
      <c r="L3168" s="33">
        <f>F3168*G3168*J3168</f>
        <v>0.231</v>
      </c>
    </row>
    <row r="3169" ht="14.25">
      <c r="D3169" s="31" t="s">
        <v>1058</v>
      </c>
    </row>
    <row r="3170" spans="4:12" ht="14.25">
      <c r="D3170" s="31" t="s">
        <v>1073</v>
      </c>
      <c r="F3170" s="30">
        <v>10</v>
      </c>
      <c r="K3170" s="33">
        <v>0.032</v>
      </c>
      <c r="L3170" s="33">
        <f>L3166*F3170*0.01</f>
        <v>0.03200000000000001</v>
      </c>
    </row>
    <row r="3171" spans="4:12" ht="14.25">
      <c r="D3171" s="31" t="s">
        <v>1068</v>
      </c>
      <c r="F3171" s="30">
        <v>95</v>
      </c>
      <c r="K3171" s="33">
        <v>0.21945</v>
      </c>
      <c r="L3171" s="33">
        <f>L3168*F3171*0.01</f>
        <v>0.21945</v>
      </c>
    </row>
    <row r="3172" spans="4:12" ht="14.25">
      <c r="D3172" s="31" t="s">
        <v>1060</v>
      </c>
      <c r="K3172" s="33">
        <v>0.551</v>
      </c>
      <c r="L3172" s="33">
        <f>L3166+L3168</f>
        <v>0.551</v>
      </c>
    </row>
    <row r="3173" spans="4:12" ht="14.25">
      <c r="D3173" s="31" t="s">
        <v>1061</v>
      </c>
      <c r="K3173" s="33">
        <v>0.25145</v>
      </c>
      <c r="L3173" s="33">
        <f>L3170+L3171</f>
        <v>0.25145</v>
      </c>
    </row>
    <row r="3174" spans="4:12" ht="14.25">
      <c r="D3174" s="31" t="s">
        <v>1062</v>
      </c>
      <c r="F3174" s="30">
        <v>10</v>
      </c>
      <c r="K3174" s="33">
        <v>0.08025</v>
      </c>
      <c r="L3174" s="33">
        <f>L3166*F3174*0.01+L3170*F3174*0.01+L3168*F3174*0.01+L3171*F3174*0.01</f>
        <v>0.08024500000000001</v>
      </c>
    </row>
    <row r="3175" spans="4:12" ht="14.25">
      <c r="D3175" s="31" t="s">
        <v>1063</v>
      </c>
      <c r="K3175" s="33">
        <v>0.8827</v>
      </c>
      <c r="L3175" s="33">
        <f>L3166+L3168+L3173+L3174</f>
        <v>0.8826950000000001</v>
      </c>
    </row>
    <row r="3177" spans="1:6" ht="14.25">
      <c r="A3177" s="30" t="s">
        <v>150</v>
      </c>
      <c r="D3177" s="31" t="s">
        <v>863</v>
      </c>
      <c r="E3177" s="32" t="s">
        <v>731</v>
      </c>
      <c r="F3177" s="30">
        <v>1350</v>
      </c>
    </row>
    <row r="3179" ht="14.25">
      <c r="D3179" s="31" t="s">
        <v>1052</v>
      </c>
    </row>
    <row r="3180" spans="6:11" ht="14.25">
      <c r="F3180" s="30" t="s">
        <v>1053</v>
      </c>
      <c r="G3180" s="30" t="s">
        <v>720</v>
      </c>
      <c r="H3180" s="30" t="s">
        <v>1046</v>
      </c>
      <c r="I3180" s="30" t="s">
        <v>1047</v>
      </c>
      <c r="J3180" s="30" t="s">
        <v>1048</v>
      </c>
      <c r="K3180" s="33" t="s">
        <v>1054</v>
      </c>
    </row>
    <row r="3181" spans="4:12" ht="14.25">
      <c r="D3181" s="31" t="s">
        <v>1121</v>
      </c>
      <c r="E3181" s="32" t="s">
        <v>1056</v>
      </c>
      <c r="F3181" s="30">
        <v>0.0012</v>
      </c>
      <c r="G3181" s="30">
        <v>240</v>
      </c>
      <c r="J3181" s="30">
        <v>1</v>
      </c>
      <c r="K3181" s="33">
        <v>0.288</v>
      </c>
      <c r="L3181" s="33">
        <f>F3181*G3181*J3181</f>
        <v>0.288</v>
      </c>
    </row>
    <row r="3182" ht="14.25">
      <c r="D3182" s="31" t="s">
        <v>1065</v>
      </c>
    </row>
    <row r="3183" spans="4:12" ht="14.25">
      <c r="D3183" s="31" t="s">
        <v>1244</v>
      </c>
      <c r="E3183" s="32" t="s">
        <v>1067</v>
      </c>
      <c r="F3183" s="30">
        <v>0.312</v>
      </c>
      <c r="G3183" s="30">
        <v>3.5</v>
      </c>
      <c r="J3183" s="30">
        <v>1</v>
      </c>
      <c r="K3183" s="33">
        <v>1.092</v>
      </c>
      <c r="L3183" s="33">
        <f>F3183*G3183*J3183</f>
        <v>1.092</v>
      </c>
    </row>
    <row r="3184" spans="4:12" ht="14.25">
      <c r="D3184" s="31" t="s">
        <v>1124</v>
      </c>
      <c r="E3184" s="32" t="s">
        <v>1067</v>
      </c>
      <c r="F3184" s="30">
        <v>0.317</v>
      </c>
      <c r="G3184" s="30">
        <v>3.5</v>
      </c>
      <c r="J3184" s="30">
        <v>1</v>
      </c>
      <c r="K3184" s="33">
        <v>1.1095</v>
      </c>
      <c r="L3184" s="33">
        <f>F3184*G3184*J3184</f>
        <v>1.1095</v>
      </c>
    </row>
    <row r="3185" spans="11:12" ht="14.25">
      <c r="K3185" s="33">
        <v>2.2015</v>
      </c>
      <c r="L3185" s="33">
        <f>SUM(L3183:L3184)</f>
        <v>2.2015000000000002</v>
      </c>
    </row>
    <row r="3186" ht="14.25">
      <c r="D3186" s="31" t="s">
        <v>1058</v>
      </c>
    </row>
    <row r="3187" spans="4:12" ht="14.25">
      <c r="D3187" s="31" t="s">
        <v>1059</v>
      </c>
      <c r="F3187" s="30">
        <v>30</v>
      </c>
      <c r="K3187" s="33">
        <v>0.0864</v>
      </c>
      <c r="L3187" s="33">
        <f>L3181*F3187*0.01</f>
        <v>0.08639999999999999</v>
      </c>
    </row>
    <row r="3188" spans="4:12" ht="14.25">
      <c r="D3188" s="31" t="s">
        <v>1068</v>
      </c>
      <c r="F3188" s="30">
        <v>95</v>
      </c>
      <c r="K3188" s="33">
        <v>2.09143</v>
      </c>
      <c r="L3188" s="33">
        <f>L3185*F3188*0.01</f>
        <v>2.091425</v>
      </c>
    </row>
    <row r="3189" spans="4:12" ht="14.25">
      <c r="D3189" s="31" t="s">
        <v>1060</v>
      </c>
      <c r="K3189" s="33">
        <v>2.4895</v>
      </c>
      <c r="L3189" s="33">
        <f>L3181+L3185</f>
        <v>2.4895</v>
      </c>
    </row>
    <row r="3190" spans="4:12" ht="14.25">
      <c r="D3190" s="31" t="s">
        <v>1061</v>
      </c>
      <c r="K3190" s="33">
        <v>2.17783</v>
      </c>
      <c r="L3190" s="33">
        <f>L3187+L3188</f>
        <v>2.177825</v>
      </c>
    </row>
    <row r="3191" spans="4:12" ht="14.25">
      <c r="D3191" s="31" t="s">
        <v>1062</v>
      </c>
      <c r="F3191" s="30">
        <v>10</v>
      </c>
      <c r="K3191" s="33">
        <v>0.46673</v>
      </c>
      <c r="L3191" s="33">
        <f>L3181*F3191*0.01+L3187*F3191*0.01+L3185*F3191*0.01+L3188*F3191*0.01</f>
        <v>0.4667325</v>
      </c>
    </row>
    <row r="3192" spans="4:12" ht="14.25">
      <c r="D3192" s="31" t="s">
        <v>1063</v>
      </c>
      <c r="K3192" s="33">
        <v>5.13406</v>
      </c>
      <c r="L3192" s="33">
        <f>L3181+L3185+L3190+L3191</f>
        <v>5.1340575</v>
      </c>
    </row>
    <row r="3194" spans="1:6" ht="28.5">
      <c r="A3194" s="30" t="s">
        <v>153</v>
      </c>
      <c r="B3194" s="30" t="s">
        <v>638</v>
      </c>
      <c r="D3194" s="31" t="s">
        <v>864</v>
      </c>
      <c r="E3194" s="32" t="s">
        <v>725</v>
      </c>
      <c r="F3194" s="30">
        <v>243</v>
      </c>
    </row>
    <row r="3196" ht="14.25">
      <c r="D3196" s="31" t="s">
        <v>1070</v>
      </c>
    </row>
    <row r="3197" spans="6:11" ht="14.25">
      <c r="F3197" s="30" t="s">
        <v>1053</v>
      </c>
      <c r="G3197" s="30" t="s">
        <v>720</v>
      </c>
      <c r="H3197" s="30" t="s">
        <v>1046</v>
      </c>
      <c r="I3197" s="30" t="s">
        <v>1047</v>
      </c>
      <c r="J3197" s="30" t="s">
        <v>1048</v>
      </c>
      <c r="K3197" s="33" t="s">
        <v>1054</v>
      </c>
    </row>
    <row r="3198" spans="3:12" ht="14.25">
      <c r="C3198" s="30" t="s">
        <v>510</v>
      </c>
      <c r="D3198" s="31" t="s">
        <v>1099</v>
      </c>
      <c r="E3198" s="32" t="s">
        <v>725</v>
      </c>
      <c r="F3198" s="30">
        <v>0.0009</v>
      </c>
      <c r="G3198" s="30">
        <v>300</v>
      </c>
      <c r="H3198" s="30">
        <v>0</v>
      </c>
      <c r="I3198" s="30">
        <v>300</v>
      </c>
      <c r="J3198" s="30">
        <v>1</v>
      </c>
      <c r="K3198" s="33">
        <v>0.27</v>
      </c>
      <c r="L3198" s="33">
        <f aca="true" t="shared" si="19" ref="L3198:L3203">F3198*G3198*(1+H3198*0.01)*J3198</f>
        <v>0.27</v>
      </c>
    </row>
    <row r="3199" spans="4:12" ht="14.25">
      <c r="D3199" s="31" t="s">
        <v>1102</v>
      </c>
      <c r="E3199" s="32" t="s">
        <v>811</v>
      </c>
      <c r="F3199" s="30">
        <v>0.136</v>
      </c>
      <c r="G3199" s="30">
        <v>2.9</v>
      </c>
      <c r="H3199" s="30">
        <v>0</v>
      </c>
      <c r="I3199" s="30">
        <v>2.9</v>
      </c>
      <c r="J3199" s="30">
        <v>1</v>
      </c>
      <c r="K3199" s="33">
        <v>0.3944</v>
      </c>
      <c r="L3199" s="33">
        <f t="shared" si="19"/>
        <v>0.39440000000000003</v>
      </c>
    </row>
    <row r="3200" spans="4:12" ht="14.25">
      <c r="D3200" s="31" t="s">
        <v>1100</v>
      </c>
      <c r="E3200" s="32" t="s">
        <v>725</v>
      </c>
      <c r="F3200" s="30">
        <v>0.0039</v>
      </c>
      <c r="G3200" s="30">
        <v>280</v>
      </c>
      <c r="H3200" s="30">
        <v>0</v>
      </c>
      <c r="I3200" s="30">
        <v>280</v>
      </c>
      <c r="J3200" s="30">
        <v>1</v>
      </c>
      <c r="K3200" s="33">
        <v>1.092</v>
      </c>
      <c r="L3200" s="33">
        <f t="shared" si="19"/>
        <v>1.0919999999999999</v>
      </c>
    </row>
    <row r="3201" spans="3:12" ht="14.25">
      <c r="C3201" s="30" t="s">
        <v>520</v>
      </c>
      <c r="D3201" s="31" t="s">
        <v>1119</v>
      </c>
      <c r="E3201" s="32" t="s">
        <v>811</v>
      </c>
      <c r="F3201" s="30">
        <v>0.1</v>
      </c>
      <c r="G3201" s="30">
        <v>2</v>
      </c>
      <c r="H3201" s="30">
        <v>0</v>
      </c>
      <c r="I3201" s="30">
        <v>2</v>
      </c>
      <c r="J3201" s="30">
        <v>1</v>
      </c>
      <c r="K3201" s="33">
        <v>0.2</v>
      </c>
      <c r="L3201" s="33">
        <f t="shared" si="19"/>
        <v>0.2</v>
      </c>
    </row>
    <row r="3202" spans="3:12" ht="14.25">
      <c r="C3202" s="30">
        <v>1538</v>
      </c>
      <c r="D3202" s="31" t="s">
        <v>1174</v>
      </c>
      <c r="E3202" s="32" t="s">
        <v>811</v>
      </c>
      <c r="F3202" s="30">
        <v>0.01</v>
      </c>
      <c r="G3202" s="30">
        <v>1.5</v>
      </c>
      <c r="H3202" s="30">
        <v>0</v>
      </c>
      <c r="I3202" s="30">
        <v>1.5</v>
      </c>
      <c r="J3202" s="30">
        <v>1</v>
      </c>
      <c r="K3202" s="33">
        <v>0.015</v>
      </c>
      <c r="L3202" s="33">
        <f t="shared" si="19"/>
        <v>0.015</v>
      </c>
    </row>
    <row r="3203" spans="4:12" ht="14.25">
      <c r="D3203" s="31" t="s">
        <v>1255</v>
      </c>
      <c r="E3203" s="32" t="s">
        <v>725</v>
      </c>
      <c r="F3203" s="30">
        <v>1</v>
      </c>
      <c r="G3203" s="30">
        <v>85</v>
      </c>
      <c r="H3203" s="30">
        <v>0</v>
      </c>
      <c r="I3203" s="30">
        <v>85</v>
      </c>
      <c r="J3203" s="30">
        <v>1</v>
      </c>
      <c r="K3203" s="33">
        <v>85</v>
      </c>
      <c r="L3203" s="33">
        <f t="shared" si="19"/>
        <v>85</v>
      </c>
    </row>
    <row r="3204" spans="11:12" ht="14.25">
      <c r="K3204" s="33">
        <v>86.9714</v>
      </c>
      <c r="L3204" s="33">
        <f>SUM(L3198:L3203)</f>
        <v>86.9714</v>
      </c>
    </row>
    <row r="3205" ht="14.25">
      <c r="D3205" s="31" t="s">
        <v>1052</v>
      </c>
    </row>
    <row r="3206" spans="4:12" ht="14.25">
      <c r="D3206" s="31" t="s">
        <v>97</v>
      </c>
      <c r="E3206" s="32" t="s">
        <v>1056</v>
      </c>
      <c r="F3206" s="30">
        <v>0.0044</v>
      </c>
      <c r="G3206" s="30">
        <v>150</v>
      </c>
      <c r="J3206" s="30">
        <v>1</v>
      </c>
      <c r="K3206" s="33">
        <v>0.66</v>
      </c>
      <c r="L3206" s="33">
        <f>F3206*G3206*J3206</f>
        <v>0.66</v>
      </c>
    </row>
    <row r="3207" spans="4:12" ht="14.25">
      <c r="D3207" s="31" t="s">
        <v>98</v>
      </c>
      <c r="E3207" s="32" t="s">
        <v>1056</v>
      </c>
      <c r="F3207" s="30">
        <v>0.01</v>
      </c>
      <c r="G3207" s="30">
        <v>350</v>
      </c>
      <c r="J3207" s="30">
        <v>1</v>
      </c>
      <c r="K3207" s="33">
        <v>3.5</v>
      </c>
      <c r="L3207" s="33">
        <f>F3207*G3207*J3207</f>
        <v>3.5</v>
      </c>
    </row>
    <row r="3208" spans="11:12" ht="14.25">
      <c r="K3208" s="33">
        <v>4.16</v>
      </c>
      <c r="L3208" s="33">
        <f>SUM(L3206:L3207)</f>
        <v>4.16</v>
      </c>
    </row>
    <row r="3209" ht="14.25">
      <c r="D3209" s="31" t="s">
        <v>1065</v>
      </c>
    </row>
    <row r="3210" spans="4:12" ht="14.25">
      <c r="D3210" s="31" t="s">
        <v>1097</v>
      </c>
      <c r="E3210" s="32" t="s">
        <v>1067</v>
      </c>
      <c r="F3210" s="30">
        <v>0.394</v>
      </c>
      <c r="G3210" s="30">
        <v>3.5</v>
      </c>
      <c r="J3210" s="30">
        <v>1</v>
      </c>
      <c r="K3210" s="33">
        <v>1.379</v>
      </c>
      <c r="L3210" s="33">
        <f>F3210*G3210*J3210</f>
        <v>1.379</v>
      </c>
    </row>
    <row r="3211" spans="4:12" ht="14.25">
      <c r="D3211" s="31" t="s">
        <v>1313</v>
      </c>
      <c r="E3211" s="32" t="s">
        <v>1067</v>
      </c>
      <c r="F3211" s="30">
        <v>0.351</v>
      </c>
      <c r="G3211" s="30">
        <v>3.5</v>
      </c>
      <c r="J3211" s="30">
        <v>3.3</v>
      </c>
      <c r="K3211" s="33">
        <v>4.05405</v>
      </c>
      <c r="L3211" s="33">
        <f>F3211*G3211*J3211</f>
        <v>4.054049999999999</v>
      </c>
    </row>
    <row r="3212" spans="4:12" ht="14.25">
      <c r="D3212" s="31" t="s">
        <v>1127</v>
      </c>
      <c r="E3212" s="32" t="s">
        <v>1067</v>
      </c>
      <c r="F3212" s="30">
        <v>0.657</v>
      </c>
      <c r="G3212" s="30">
        <v>3.5</v>
      </c>
      <c r="J3212" s="30">
        <v>3.3</v>
      </c>
      <c r="K3212" s="33">
        <v>7.58835</v>
      </c>
      <c r="L3212" s="33">
        <f>F3212*G3212*J3212</f>
        <v>7.58835</v>
      </c>
    </row>
    <row r="3213" spans="4:12" ht="14.25">
      <c r="D3213" s="31" t="s">
        <v>1183</v>
      </c>
      <c r="E3213" s="32" t="s">
        <v>1067</v>
      </c>
      <c r="F3213" s="30">
        <v>0.08</v>
      </c>
      <c r="G3213" s="30">
        <v>3.5</v>
      </c>
      <c r="J3213" s="30">
        <v>1</v>
      </c>
      <c r="K3213" s="33">
        <v>0.28</v>
      </c>
      <c r="L3213" s="33">
        <f>F3213*G3213*J3213</f>
        <v>0.28</v>
      </c>
    </row>
    <row r="3214" spans="4:12" ht="14.25">
      <c r="D3214" s="31" t="s">
        <v>1072</v>
      </c>
      <c r="E3214" s="32" t="s">
        <v>1067</v>
      </c>
      <c r="F3214" s="30">
        <v>1</v>
      </c>
      <c r="G3214" s="30">
        <v>3.5</v>
      </c>
      <c r="J3214" s="30">
        <v>1</v>
      </c>
      <c r="K3214" s="33">
        <v>3.5</v>
      </c>
      <c r="L3214" s="33">
        <f>F3214*G3214*J3214</f>
        <v>3.5</v>
      </c>
    </row>
    <row r="3215" spans="11:12" ht="14.25">
      <c r="K3215" s="33">
        <v>16.8014</v>
      </c>
      <c r="L3215" s="33">
        <f>SUM(L3210:L3214)</f>
        <v>16.8014</v>
      </c>
    </row>
    <row r="3216" ht="14.25">
      <c r="D3216" s="31" t="s">
        <v>1058</v>
      </c>
    </row>
    <row r="3217" spans="4:12" ht="14.25">
      <c r="D3217" s="31" t="s">
        <v>1073</v>
      </c>
      <c r="F3217" s="30">
        <v>10</v>
      </c>
      <c r="K3217" s="33">
        <v>8.69714</v>
      </c>
      <c r="L3217" s="33">
        <f>L3204*F3217*0.01</f>
        <v>8.697140000000001</v>
      </c>
    </row>
    <row r="3218" spans="4:12" ht="14.25">
      <c r="D3218" s="31" t="s">
        <v>1059</v>
      </c>
      <c r="F3218" s="30">
        <v>30</v>
      </c>
      <c r="K3218" s="33">
        <v>1.248</v>
      </c>
      <c r="L3218" s="33">
        <f>L3208*F3218*0.01</f>
        <v>1.2480000000000002</v>
      </c>
    </row>
    <row r="3219" spans="4:12" ht="14.25">
      <c r="D3219" s="31" t="s">
        <v>1068</v>
      </c>
      <c r="F3219" s="30">
        <v>95</v>
      </c>
      <c r="K3219" s="33">
        <v>15.96133</v>
      </c>
      <c r="L3219" s="33">
        <f>L3215*F3219*0.01</f>
        <v>15.96133</v>
      </c>
    </row>
    <row r="3220" spans="4:12" ht="14.25">
      <c r="D3220" s="31" t="s">
        <v>1060</v>
      </c>
      <c r="K3220" s="33">
        <v>107.9328</v>
      </c>
      <c r="L3220" s="33">
        <f>L3204+L3208+L3215</f>
        <v>107.9328</v>
      </c>
    </row>
    <row r="3221" spans="4:12" ht="14.25">
      <c r="D3221" s="31" t="s">
        <v>1061</v>
      </c>
      <c r="K3221" s="33">
        <v>25.90647</v>
      </c>
      <c r="L3221" s="33">
        <f>L3217+L3218+L3219</f>
        <v>25.906470000000002</v>
      </c>
    </row>
    <row r="3222" spans="4:12" ht="14.25">
      <c r="D3222" s="31" t="s">
        <v>1062</v>
      </c>
      <c r="F3222" s="30">
        <v>10</v>
      </c>
      <c r="K3222" s="33">
        <v>13.38393</v>
      </c>
      <c r="L3222" s="33">
        <f>L3204*F3222*0.01+L3217*F3222*0.01+L3208*F3222*0.01+L3218*F3222*0.01+L3215*F3222*0.01+L3219*F3222*0.01</f>
        <v>13.383927000000002</v>
      </c>
    </row>
    <row r="3223" spans="4:12" ht="14.25">
      <c r="D3223" s="31" t="s">
        <v>1063</v>
      </c>
      <c r="K3223" s="33">
        <v>147.2232</v>
      </c>
      <c r="L3223" s="33">
        <f>L3204+L3208+L3215+L3221+L3222</f>
        <v>147.223197</v>
      </c>
    </row>
    <row r="3225" spans="1:6" ht="28.5">
      <c r="A3225" s="30" t="s">
        <v>156</v>
      </c>
      <c r="D3225" s="31" t="s">
        <v>865</v>
      </c>
      <c r="E3225" s="32" t="s">
        <v>731</v>
      </c>
      <c r="F3225" s="30">
        <v>1350</v>
      </c>
    </row>
    <row r="3227" ht="14.25">
      <c r="D3227" s="31" t="s">
        <v>1070</v>
      </c>
    </row>
    <row r="3228" spans="6:11" ht="14.25">
      <c r="F3228" s="30" t="s">
        <v>1053</v>
      </c>
      <c r="G3228" s="30" t="s">
        <v>720</v>
      </c>
      <c r="H3228" s="30" t="s">
        <v>1046</v>
      </c>
      <c r="I3228" s="30" t="s">
        <v>1047</v>
      </c>
      <c r="J3228" s="30" t="s">
        <v>1048</v>
      </c>
      <c r="K3228" s="33" t="s">
        <v>1054</v>
      </c>
    </row>
    <row r="3229" spans="4:12" ht="14.25">
      <c r="D3229" s="31" t="s">
        <v>100</v>
      </c>
      <c r="E3229" s="32" t="s">
        <v>731</v>
      </c>
      <c r="F3229" s="30">
        <v>1</v>
      </c>
      <c r="G3229" s="30">
        <v>0.03</v>
      </c>
      <c r="H3229" s="30">
        <v>0</v>
      </c>
      <c r="I3229" s="30">
        <v>0.03</v>
      </c>
      <c r="J3229" s="30">
        <v>1</v>
      </c>
      <c r="K3229" s="33">
        <v>0.03</v>
      </c>
      <c r="L3229" s="33">
        <f>F3229*G3229*(1+H3229*0.01)*J3229</f>
        <v>0.03</v>
      </c>
    </row>
    <row r="3230" ht="14.25">
      <c r="D3230" s="31" t="s">
        <v>1065</v>
      </c>
    </row>
    <row r="3231" spans="4:12" ht="14.25">
      <c r="D3231" s="31" t="s">
        <v>1072</v>
      </c>
      <c r="E3231" s="32" t="s">
        <v>1067</v>
      </c>
      <c r="F3231" s="30">
        <v>0.54</v>
      </c>
      <c r="G3231" s="30">
        <v>3.5</v>
      </c>
      <c r="J3231" s="30">
        <v>1</v>
      </c>
      <c r="K3231" s="33">
        <v>1.89</v>
      </c>
      <c r="L3231" s="33">
        <f>F3231*G3231*J3231</f>
        <v>1.8900000000000001</v>
      </c>
    </row>
    <row r="3232" ht="14.25">
      <c r="D3232" s="31" t="s">
        <v>1058</v>
      </c>
    </row>
    <row r="3233" spans="4:12" ht="14.25">
      <c r="D3233" s="31" t="s">
        <v>1073</v>
      </c>
      <c r="F3233" s="30">
        <v>10</v>
      </c>
      <c r="K3233" s="33">
        <v>0.003</v>
      </c>
      <c r="L3233" s="33">
        <f>L3229*F3233*0.01</f>
        <v>0.003</v>
      </c>
    </row>
    <row r="3234" spans="4:12" ht="14.25">
      <c r="D3234" s="31" t="s">
        <v>1068</v>
      </c>
      <c r="F3234" s="30">
        <v>95</v>
      </c>
      <c r="K3234" s="33">
        <v>1.7955</v>
      </c>
      <c r="L3234" s="33">
        <f>L3231*F3234*0.01</f>
        <v>1.7955</v>
      </c>
    </row>
    <row r="3235" spans="4:12" ht="14.25">
      <c r="D3235" s="31" t="s">
        <v>1060</v>
      </c>
      <c r="K3235" s="33">
        <v>1.92</v>
      </c>
      <c r="L3235" s="33">
        <f>L3229+L3231</f>
        <v>1.9200000000000002</v>
      </c>
    </row>
    <row r="3236" spans="4:12" ht="14.25">
      <c r="D3236" s="31" t="s">
        <v>1061</v>
      </c>
      <c r="K3236" s="33">
        <v>1.7985</v>
      </c>
      <c r="L3236" s="33">
        <f>L3233+L3234</f>
        <v>1.7985</v>
      </c>
    </row>
    <row r="3237" spans="4:12" ht="14.25">
      <c r="D3237" s="31" t="s">
        <v>1062</v>
      </c>
      <c r="F3237" s="30">
        <v>10</v>
      </c>
      <c r="K3237" s="33">
        <v>0.37185</v>
      </c>
      <c r="L3237" s="33">
        <f>L3229*F3237*0.01+L3233*F3237*0.01+L3231*F3237*0.01+L3234*F3237*0.01</f>
        <v>0.37185</v>
      </c>
    </row>
    <row r="3238" spans="4:12" ht="14.25">
      <c r="D3238" s="31" t="s">
        <v>1063</v>
      </c>
      <c r="K3238" s="33">
        <v>4.09035</v>
      </c>
      <c r="L3238" s="33">
        <f>L3229+L3231+L3236+L3237</f>
        <v>4.09035</v>
      </c>
    </row>
    <row r="3240" spans="1:6" ht="28.5">
      <c r="A3240" s="30" t="s">
        <v>159</v>
      </c>
      <c r="D3240" s="31" t="s">
        <v>857</v>
      </c>
      <c r="E3240" s="32" t="s">
        <v>731</v>
      </c>
      <c r="F3240" s="30">
        <v>6000</v>
      </c>
    </row>
    <row r="3242" ht="14.25">
      <c r="D3242" s="31" t="s">
        <v>1070</v>
      </c>
    </row>
    <row r="3243" spans="6:11" ht="14.25">
      <c r="F3243" s="30" t="s">
        <v>1053</v>
      </c>
      <c r="G3243" s="30" t="s">
        <v>720</v>
      </c>
      <c r="H3243" s="30" t="s">
        <v>1046</v>
      </c>
      <c r="I3243" s="30" t="s">
        <v>1047</v>
      </c>
      <c r="J3243" s="30" t="s">
        <v>1048</v>
      </c>
      <c r="K3243" s="33" t="s">
        <v>1054</v>
      </c>
    </row>
    <row r="3244" spans="4:12" ht="14.25">
      <c r="D3244" s="31" t="s">
        <v>85</v>
      </c>
      <c r="E3244" s="32" t="s">
        <v>731</v>
      </c>
      <c r="F3244" s="30">
        <v>1.05</v>
      </c>
      <c r="G3244" s="30">
        <v>0.8</v>
      </c>
      <c r="H3244" s="30">
        <v>0</v>
      </c>
      <c r="I3244" s="30">
        <v>0.8</v>
      </c>
      <c r="J3244" s="30">
        <v>1</v>
      </c>
      <c r="K3244" s="33">
        <v>0.84</v>
      </c>
      <c r="L3244" s="33">
        <f>F3244*G3244*(1+H3244*0.01)*J3244</f>
        <v>0.8400000000000001</v>
      </c>
    </row>
    <row r="3245" spans="3:12" ht="14.25">
      <c r="C3245" s="30" t="s">
        <v>498</v>
      </c>
      <c r="D3245" s="31" t="s">
        <v>1071</v>
      </c>
      <c r="E3245" s="32" t="s">
        <v>725</v>
      </c>
      <c r="F3245" s="30">
        <v>0.16</v>
      </c>
      <c r="G3245" s="30">
        <v>14.2</v>
      </c>
      <c r="H3245" s="30">
        <v>0</v>
      </c>
      <c r="I3245" s="30">
        <v>14.2</v>
      </c>
      <c r="J3245" s="30">
        <v>1</v>
      </c>
      <c r="K3245" s="33">
        <v>2.272</v>
      </c>
      <c r="L3245" s="33">
        <f>F3245*G3245*(1+H3245*0.01)*J3245</f>
        <v>2.272</v>
      </c>
    </row>
    <row r="3246" spans="11:12" ht="14.25">
      <c r="K3246" s="33">
        <v>3.112</v>
      </c>
      <c r="L3246" s="33">
        <f>SUM(L3244:L3245)</f>
        <v>3.112</v>
      </c>
    </row>
    <row r="3247" ht="14.25">
      <c r="D3247" s="31" t="s">
        <v>1065</v>
      </c>
    </row>
    <row r="3248" spans="4:12" ht="14.25">
      <c r="D3248" s="31" t="s">
        <v>1072</v>
      </c>
      <c r="E3248" s="32" t="s">
        <v>1067</v>
      </c>
      <c r="F3248" s="30">
        <v>0.422</v>
      </c>
      <c r="G3248" s="30">
        <v>3.5</v>
      </c>
      <c r="J3248" s="30">
        <v>1</v>
      </c>
      <c r="K3248" s="33">
        <v>1.477</v>
      </c>
      <c r="L3248" s="33">
        <f>F3248*G3248*J3248</f>
        <v>1.4769999999999999</v>
      </c>
    </row>
    <row r="3249" spans="4:12" ht="14.25">
      <c r="D3249" s="31" t="s">
        <v>1072</v>
      </c>
      <c r="E3249" s="32" t="s">
        <v>1067</v>
      </c>
      <c r="F3249" s="30">
        <v>0.39</v>
      </c>
      <c r="G3249" s="30">
        <v>3.5</v>
      </c>
      <c r="J3249" s="30">
        <v>1</v>
      </c>
      <c r="K3249" s="33">
        <v>1.365</v>
      </c>
      <c r="L3249" s="33">
        <f>F3249*G3249*J3249</f>
        <v>1.365</v>
      </c>
    </row>
    <row r="3250" spans="11:12" ht="14.25">
      <c r="K3250" s="33">
        <v>2.842</v>
      </c>
      <c r="L3250" s="33">
        <f>SUM(L3248:L3249)</f>
        <v>2.8419999999999996</v>
      </c>
    </row>
    <row r="3251" ht="14.25">
      <c r="D3251" s="31" t="s">
        <v>1058</v>
      </c>
    </row>
    <row r="3252" spans="4:12" ht="14.25">
      <c r="D3252" s="31" t="s">
        <v>1073</v>
      </c>
      <c r="F3252" s="30">
        <v>10</v>
      </c>
      <c r="K3252" s="33">
        <v>0.3112</v>
      </c>
      <c r="L3252" s="33">
        <f>L3246*F3252*0.01</f>
        <v>0.31120000000000003</v>
      </c>
    </row>
    <row r="3253" spans="4:12" ht="14.25">
      <c r="D3253" s="31" t="s">
        <v>1068</v>
      </c>
      <c r="F3253" s="30">
        <v>95</v>
      </c>
      <c r="K3253" s="33">
        <v>2.6999</v>
      </c>
      <c r="L3253" s="33">
        <f>L3250*F3253*0.01</f>
        <v>2.6998999999999995</v>
      </c>
    </row>
    <row r="3254" spans="4:12" ht="14.25">
      <c r="D3254" s="31" t="s">
        <v>1060</v>
      </c>
      <c r="K3254" s="33">
        <v>5.954</v>
      </c>
      <c r="L3254" s="33">
        <f>L3246+L3250</f>
        <v>5.954</v>
      </c>
    </row>
    <row r="3255" spans="4:12" ht="14.25">
      <c r="D3255" s="31" t="s">
        <v>1061</v>
      </c>
      <c r="K3255" s="33">
        <v>3.0111</v>
      </c>
      <c r="L3255" s="33">
        <f>L3252+L3253</f>
        <v>3.0110999999999994</v>
      </c>
    </row>
    <row r="3256" spans="4:12" ht="14.25">
      <c r="D3256" s="31" t="s">
        <v>1062</v>
      </c>
      <c r="F3256" s="30">
        <v>10</v>
      </c>
      <c r="K3256" s="33">
        <v>0.89651</v>
      </c>
      <c r="L3256" s="33">
        <f>L3246*F3256*0.01+L3252*F3256*0.01+L3250*F3256*0.01+L3253*F3256*0.01</f>
        <v>0.8965099999999999</v>
      </c>
    </row>
    <row r="3257" spans="4:12" ht="14.25">
      <c r="D3257" s="31" t="s">
        <v>1063</v>
      </c>
      <c r="K3257" s="33">
        <v>9.86161</v>
      </c>
      <c r="L3257" s="33">
        <f>L3246+L3250+L3255+L3256</f>
        <v>9.861609999999999</v>
      </c>
    </row>
    <row r="3259" spans="1:6" ht="28.5">
      <c r="A3259" s="30" t="s">
        <v>161</v>
      </c>
      <c r="D3259" s="31" t="s">
        <v>868</v>
      </c>
      <c r="E3259" s="32" t="s">
        <v>722</v>
      </c>
      <c r="F3259" s="30">
        <v>32</v>
      </c>
    </row>
    <row r="3261" ht="14.25">
      <c r="D3261" s="31" t="s">
        <v>1070</v>
      </c>
    </row>
    <row r="3262" spans="6:11" ht="14.25">
      <c r="F3262" s="30" t="s">
        <v>1053</v>
      </c>
      <c r="G3262" s="30" t="s">
        <v>720</v>
      </c>
      <c r="H3262" s="30" t="s">
        <v>1046</v>
      </c>
      <c r="I3262" s="30" t="s">
        <v>1047</v>
      </c>
      <c r="J3262" s="30" t="s">
        <v>1048</v>
      </c>
      <c r="K3262" s="33" t="s">
        <v>1054</v>
      </c>
    </row>
    <row r="3263" spans="3:12" ht="14.25">
      <c r="C3263" s="30" t="s">
        <v>510</v>
      </c>
      <c r="D3263" s="31" t="s">
        <v>1099</v>
      </c>
      <c r="E3263" s="32" t="s">
        <v>725</v>
      </c>
      <c r="F3263" s="30">
        <v>0.0126</v>
      </c>
      <c r="G3263" s="30">
        <v>300</v>
      </c>
      <c r="H3263" s="30">
        <v>0</v>
      </c>
      <c r="I3263" s="30">
        <v>300</v>
      </c>
      <c r="J3263" s="30">
        <v>1</v>
      </c>
      <c r="K3263" s="33">
        <v>3.78</v>
      </c>
      <c r="L3263" s="33">
        <f aca="true" t="shared" si="20" ref="L3263:L3273">F3263*G3263*(1+H3263*0.01)*J3263</f>
        <v>3.7800000000000002</v>
      </c>
    </row>
    <row r="3264" spans="4:12" ht="14.25">
      <c r="D3264" s="31" t="s">
        <v>1100</v>
      </c>
      <c r="E3264" s="32" t="s">
        <v>725</v>
      </c>
      <c r="F3264" s="30">
        <v>0.042</v>
      </c>
      <c r="G3264" s="30">
        <v>280</v>
      </c>
      <c r="H3264" s="30">
        <v>0</v>
      </c>
      <c r="I3264" s="30">
        <v>280</v>
      </c>
      <c r="J3264" s="30">
        <v>1</v>
      </c>
      <c r="K3264" s="33">
        <v>11.76</v>
      </c>
      <c r="L3264" s="33">
        <f t="shared" si="20"/>
        <v>11.760000000000002</v>
      </c>
    </row>
    <row r="3265" spans="3:12" ht="14.25">
      <c r="C3265" s="30" t="s">
        <v>519</v>
      </c>
      <c r="D3265" s="31" t="s">
        <v>1118</v>
      </c>
      <c r="E3265" s="32" t="s">
        <v>811</v>
      </c>
      <c r="F3265" s="30">
        <v>1.148</v>
      </c>
      <c r="G3265" s="30">
        <v>2.9</v>
      </c>
      <c r="H3265" s="30">
        <v>0</v>
      </c>
      <c r="I3265" s="30">
        <v>2.9</v>
      </c>
      <c r="J3265" s="30">
        <v>1</v>
      </c>
      <c r="K3265" s="33">
        <v>3.3292</v>
      </c>
      <c r="L3265" s="33">
        <f t="shared" si="20"/>
        <v>3.3291999999999997</v>
      </c>
    </row>
    <row r="3266" spans="3:12" ht="14.25">
      <c r="C3266" s="30" t="s">
        <v>520</v>
      </c>
      <c r="D3266" s="31" t="s">
        <v>1119</v>
      </c>
      <c r="E3266" s="32" t="s">
        <v>811</v>
      </c>
      <c r="F3266" s="30">
        <v>1.4</v>
      </c>
      <c r="G3266" s="30">
        <v>2</v>
      </c>
      <c r="H3266" s="30">
        <v>0</v>
      </c>
      <c r="I3266" s="30">
        <v>2</v>
      </c>
      <c r="J3266" s="30">
        <v>1</v>
      </c>
      <c r="K3266" s="33">
        <v>2.8</v>
      </c>
      <c r="L3266" s="33">
        <f t="shared" si="20"/>
        <v>2.8</v>
      </c>
    </row>
    <row r="3267" spans="3:12" ht="14.25">
      <c r="C3267" s="30" t="s">
        <v>517</v>
      </c>
      <c r="D3267" s="31" t="s">
        <v>1116</v>
      </c>
      <c r="E3267" s="32" t="s">
        <v>811</v>
      </c>
      <c r="F3267" s="30">
        <v>0.336</v>
      </c>
      <c r="G3267" s="30">
        <v>1.54</v>
      </c>
      <c r="H3267" s="30">
        <v>0</v>
      </c>
      <c r="I3267" s="30">
        <v>1.54</v>
      </c>
      <c r="J3267" s="30">
        <v>1</v>
      </c>
      <c r="K3267" s="33">
        <v>0.51744</v>
      </c>
      <c r="L3267" s="33">
        <f t="shared" si="20"/>
        <v>0.51744</v>
      </c>
    </row>
    <row r="3268" spans="3:12" ht="14.25">
      <c r="C3268" s="30" t="s">
        <v>521</v>
      </c>
      <c r="D3268" s="31" t="s">
        <v>1120</v>
      </c>
      <c r="E3268" s="32" t="s">
        <v>800</v>
      </c>
      <c r="F3268" s="30">
        <v>14</v>
      </c>
      <c r="G3268" s="30">
        <v>0</v>
      </c>
      <c r="H3268" s="30">
        <v>0</v>
      </c>
      <c r="I3268" s="30">
        <v>0</v>
      </c>
      <c r="J3268" s="30">
        <v>1</v>
      </c>
      <c r="K3268" s="33">
        <v>0</v>
      </c>
      <c r="L3268" s="33">
        <f t="shared" si="20"/>
        <v>0</v>
      </c>
    </row>
    <row r="3269" spans="3:12" ht="14.25">
      <c r="C3269" s="30" t="s">
        <v>517</v>
      </c>
      <c r="D3269" s="31" t="s">
        <v>1116</v>
      </c>
      <c r="E3269" s="32" t="s">
        <v>811</v>
      </c>
      <c r="F3269" s="30">
        <v>0.075</v>
      </c>
      <c r="G3269" s="30">
        <v>1.54</v>
      </c>
      <c r="H3269" s="30">
        <v>0</v>
      </c>
      <c r="I3269" s="30">
        <v>1.54</v>
      </c>
      <c r="J3269" s="30">
        <v>1</v>
      </c>
      <c r="K3269" s="33">
        <v>0.1155</v>
      </c>
      <c r="L3269" s="33">
        <f t="shared" si="20"/>
        <v>0.11549999999999999</v>
      </c>
    </row>
    <row r="3270" spans="3:12" ht="14.25">
      <c r="C3270" s="30">
        <v>2278</v>
      </c>
      <c r="D3270" s="31" t="s">
        <v>105</v>
      </c>
      <c r="E3270" s="32" t="s">
        <v>811</v>
      </c>
      <c r="F3270" s="30">
        <v>25</v>
      </c>
      <c r="G3270" s="30">
        <v>1.1</v>
      </c>
      <c r="H3270" s="30">
        <v>0</v>
      </c>
      <c r="I3270" s="30">
        <v>1.1</v>
      </c>
      <c r="J3270" s="30">
        <v>1</v>
      </c>
      <c r="K3270" s="33">
        <v>27.5</v>
      </c>
      <c r="L3270" s="33">
        <f t="shared" si="20"/>
        <v>27.500000000000004</v>
      </c>
    </row>
    <row r="3271" spans="3:12" ht="14.25">
      <c r="C3271" s="30" t="s">
        <v>598</v>
      </c>
      <c r="D3271" s="31" t="s">
        <v>1311</v>
      </c>
      <c r="E3271" s="32" t="s">
        <v>725</v>
      </c>
      <c r="F3271" s="30">
        <v>0.55825</v>
      </c>
      <c r="G3271" s="30">
        <v>85</v>
      </c>
      <c r="H3271" s="30">
        <v>0</v>
      </c>
      <c r="I3271" s="30">
        <v>85</v>
      </c>
      <c r="J3271" s="30">
        <v>1</v>
      </c>
      <c r="K3271" s="33">
        <v>47.45125</v>
      </c>
      <c r="L3271" s="33">
        <f t="shared" si="20"/>
        <v>47.45125</v>
      </c>
    </row>
    <row r="3272" spans="3:12" ht="14.25">
      <c r="C3272" s="30">
        <v>316</v>
      </c>
      <c r="D3272" s="31" t="s">
        <v>1076</v>
      </c>
      <c r="E3272" s="32" t="s">
        <v>725</v>
      </c>
      <c r="F3272" s="30">
        <v>0.055</v>
      </c>
      <c r="G3272" s="30">
        <v>1.2</v>
      </c>
      <c r="H3272" s="30">
        <v>0</v>
      </c>
      <c r="I3272" s="30">
        <v>1.2</v>
      </c>
      <c r="J3272" s="30">
        <v>1</v>
      </c>
      <c r="K3272" s="33">
        <v>0.066</v>
      </c>
      <c r="L3272" s="33">
        <f t="shared" si="20"/>
        <v>0.066</v>
      </c>
    </row>
    <row r="3273" spans="4:12" ht="14.25">
      <c r="D3273" s="31" t="s">
        <v>113</v>
      </c>
      <c r="E3273" s="32" t="s">
        <v>722</v>
      </c>
      <c r="F3273" s="30">
        <v>1</v>
      </c>
      <c r="G3273" s="30">
        <v>156</v>
      </c>
      <c r="H3273" s="30">
        <v>0</v>
      </c>
      <c r="I3273" s="30">
        <v>156</v>
      </c>
      <c r="J3273" s="30">
        <v>1</v>
      </c>
      <c r="K3273" s="33">
        <v>156</v>
      </c>
      <c r="L3273" s="33">
        <f t="shared" si="20"/>
        <v>156</v>
      </c>
    </row>
    <row r="3274" spans="11:12" ht="14.25">
      <c r="K3274" s="33">
        <v>253.31939</v>
      </c>
      <c r="L3274" s="33">
        <f>SUM(L3263:L3273)</f>
        <v>253.31939</v>
      </c>
    </row>
    <row r="3275" ht="14.25">
      <c r="D3275" s="31" t="s">
        <v>1052</v>
      </c>
    </row>
    <row r="3276" spans="4:12" ht="14.25">
      <c r="D3276" s="31" t="s">
        <v>1282</v>
      </c>
      <c r="E3276" s="32" t="s">
        <v>1056</v>
      </c>
      <c r="F3276" s="30">
        <v>0.0616</v>
      </c>
      <c r="G3276" s="30">
        <v>150</v>
      </c>
      <c r="J3276" s="30">
        <v>1</v>
      </c>
      <c r="K3276" s="33">
        <v>9.24</v>
      </c>
      <c r="L3276" s="33">
        <f>F3276*G3276*J3276</f>
        <v>9.24</v>
      </c>
    </row>
    <row r="3277" spans="4:12" ht="14.25">
      <c r="D3277" s="31" t="s">
        <v>1282</v>
      </c>
      <c r="E3277" s="32" t="s">
        <v>1056</v>
      </c>
      <c r="F3277" s="30">
        <v>0.0025</v>
      </c>
      <c r="G3277" s="30">
        <v>150</v>
      </c>
      <c r="J3277" s="30">
        <v>1</v>
      </c>
      <c r="K3277" s="33">
        <v>0.375</v>
      </c>
      <c r="L3277" s="33">
        <f>F3277*G3277*J3277</f>
        <v>0.375</v>
      </c>
    </row>
    <row r="3278" spans="4:12" ht="14.25">
      <c r="D3278" s="31" t="s">
        <v>1282</v>
      </c>
      <c r="E3278" s="32" t="s">
        <v>1056</v>
      </c>
      <c r="F3278" s="30">
        <v>0.0176</v>
      </c>
      <c r="G3278" s="30">
        <v>150</v>
      </c>
      <c r="J3278" s="30">
        <v>1</v>
      </c>
      <c r="K3278" s="33">
        <v>2.64</v>
      </c>
      <c r="L3278" s="33">
        <f>F3278*G3278*J3278</f>
        <v>2.64</v>
      </c>
    </row>
    <row r="3279" spans="11:12" ht="14.25">
      <c r="K3279" s="33">
        <v>12.255</v>
      </c>
      <c r="L3279" s="33">
        <f>SUM(L3276:L3278)</f>
        <v>12.255</v>
      </c>
    </row>
    <row r="3280" ht="14.25">
      <c r="D3280" s="31" t="s">
        <v>1065</v>
      </c>
    </row>
    <row r="3281" spans="4:12" ht="14.25">
      <c r="D3281" s="31" t="s">
        <v>1313</v>
      </c>
      <c r="E3281" s="32" t="s">
        <v>1067</v>
      </c>
      <c r="F3281" s="30">
        <v>6.02</v>
      </c>
      <c r="G3281" s="30">
        <v>3.5</v>
      </c>
      <c r="J3281" s="30">
        <v>1</v>
      </c>
      <c r="K3281" s="33">
        <v>21.07</v>
      </c>
      <c r="L3281" s="33">
        <f aca="true" t="shared" si="21" ref="L3281:L3289">F3281*G3281*J3281</f>
        <v>21.07</v>
      </c>
    </row>
    <row r="3282" spans="4:12" ht="14.25">
      <c r="D3282" s="31" t="s">
        <v>1127</v>
      </c>
      <c r="E3282" s="32" t="s">
        <v>1067</v>
      </c>
      <c r="F3282" s="30">
        <v>9.058</v>
      </c>
      <c r="G3282" s="30">
        <v>3.5</v>
      </c>
      <c r="J3282" s="30">
        <v>1</v>
      </c>
      <c r="K3282" s="33">
        <v>31.703</v>
      </c>
      <c r="L3282" s="33">
        <f t="shared" si="21"/>
        <v>31.703</v>
      </c>
    </row>
    <row r="3283" spans="4:12" ht="14.25">
      <c r="D3283" s="31" t="s">
        <v>1072</v>
      </c>
      <c r="E3283" s="32" t="s">
        <v>1067</v>
      </c>
      <c r="F3283" s="30">
        <v>5.852</v>
      </c>
      <c r="G3283" s="30">
        <v>3.5</v>
      </c>
      <c r="J3283" s="30">
        <v>1</v>
      </c>
      <c r="K3283" s="33">
        <v>20.482</v>
      </c>
      <c r="L3283" s="33">
        <f t="shared" si="21"/>
        <v>20.482</v>
      </c>
    </row>
    <row r="3284" spans="4:12" ht="14.25">
      <c r="D3284" s="31" t="s">
        <v>1125</v>
      </c>
      <c r="E3284" s="32" t="s">
        <v>1067</v>
      </c>
      <c r="F3284" s="30">
        <v>0.65</v>
      </c>
      <c r="G3284" s="30">
        <v>3.5</v>
      </c>
      <c r="J3284" s="30">
        <v>1</v>
      </c>
      <c r="K3284" s="33">
        <v>2.275</v>
      </c>
      <c r="L3284" s="33">
        <f t="shared" si="21"/>
        <v>2.275</v>
      </c>
    </row>
    <row r="3285" spans="4:12" ht="14.25">
      <c r="D3285" s="31" t="s">
        <v>1072</v>
      </c>
      <c r="E3285" s="32" t="s">
        <v>1067</v>
      </c>
      <c r="F3285" s="30">
        <v>0.175</v>
      </c>
      <c r="G3285" s="30">
        <v>3.5</v>
      </c>
      <c r="J3285" s="30">
        <v>1</v>
      </c>
      <c r="K3285" s="33">
        <v>0.6125</v>
      </c>
      <c r="L3285" s="33">
        <f t="shared" si="21"/>
        <v>0.6124999999999999</v>
      </c>
    </row>
    <row r="3286" spans="4:12" ht="14.25">
      <c r="D3286" s="31" t="s">
        <v>1126</v>
      </c>
      <c r="E3286" s="32" t="s">
        <v>1067</v>
      </c>
      <c r="F3286" s="30">
        <v>0.175</v>
      </c>
      <c r="G3286" s="30">
        <v>3.5</v>
      </c>
      <c r="J3286" s="30">
        <v>1</v>
      </c>
      <c r="K3286" s="33">
        <v>0.6125</v>
      </c>
      <c r="L3286" s="33">
        <f t="shared" si="21"/>
        <v>0.6124999999999999</v>
      </c>
    </row>
    <row r="3287" spans="4:12" ht="14.25">
      <c r="D3287" s="31" t="s">
        <v>1072</v>
      </c>
      <c r="E3287" s="32" t="s">
        <v>1067</v>
      </c>
      <c r="F3287" s="30">
        <v>1.2375</v>
      </c>
      <c r="G3287" s="30">
        <v>3.5</v>
      </c>
      <c r="J3287" s="30">
        <v>1</v>
      </c>
      <c r="K3287" s="33">
        <v>4.33125</v>
      </c>
      <c r="L3287" s="33">
        <f t="shared" si="21"/>
        <v>4.33125</v>
      </c>
    </row>
    <row r="3288" spans="4:12" ht="14.25">
      <c r="D3288" s="31" t="s">
        <v>1314</v>
      </c>
      <c r="E3288" s="32" t="s">
        <v>1067</v>
      </c>
      <c r="F3288" s="30">
        <v>0.759</v>
      </c>
      <c r="G3288" s="30">
        <v>3.5</v>
      </c>
      <c r="J3288" s="30">
        <v>1</v>
      </c>
      <c r="K3288" s="33">
        <v>2.6565</v>
      </c>
      <c r="L3288" s="33">
        <f t="shared" si="21"/>
        <v>2.6565</v>
      </c>
    </row>
    <row r="3289" spans="4:12" ht="14.25">
      <c r="D3289" s="31" t="s">
        <v>1316</v>
      </c>
      <c r="E3289" s="32" t="s">
        <v>1067</v>
      </c>
      <c r="F3289" s="30">
        <v>0.47355</v>
      </c>
      <c r="G3289" s="30">
        <v>3.5</v>
      </c>
      <c r="J3289" s="30">
        <v>1</v>
      </c>
      <c r="K3289" s="33">
        <v>1.65742</v>
      </c>
      <c r="L3289" s="33">
        <f t="shared" si="21"/>
        <v>1.6574250000000001</v>
      </c>
    </row>
    <row r="3290" spans="11:12" ht="14.25">
      <c r="K3290" s="33">
        <v>85.40017</v>
      </c>
      <c r="L3290" s="33">
        <f>SUM(L3281:L3289)</f>
        <v>85.40017499999999</v>
      </c>
    </row>
    <row r="3291" ht="14.25">
      <c r="D3291" s="31" t="s">
        <v>1058</v>
      </c>
    </row>
    <row r="3292" spans="4:12" ht="14.25">
      <c r="D3292" s="31" t="s">
        <v>1073</v>
      </c>
      <c r="F3292" s="30">
        <v>10</v>
      </c>
      <c r="K3292" s="33">
        <v>25.33194</v>
      </c>
      <c r="L3292" s="33">
        <f>L3274*F3292*0.01</f>
        <v>25.331939000000002</v>
      </c>
    </row>
    <row r="3293" spans="4:12" ht="14.25">
      <c r="D3293" s="31" t="s">
        <v>1059</v>
      </c>
      <c r="F3293" s="30">
        <v>30</v>
      </c>
      <c r="K3293" s="33">
        <v>3.6765</v>
      </c>
      <c r="L3293" s="33">
        <f>L3279*F3293*0.01</f>
        <v>3.6765000000000003</v>
      </c>
    </row>
    <row r="3294" spans="4:12" ht="14.25">
      <c r="D3294" s="31" t="s">
        <v>1068</v>
      </c>
      <c r="F3294" s="30">
        <v>95</v>
      </c>
      <c r="K3294" s="33">
        <v>81.13017</v>
      </c>
      <c r="L3294" s="33">
        <f>L3290*F3294*0.01</f>
        <v>81.13016624999999</v>
      </c>
    </row>
    <row r="3295" spans="4:12" ht="14.25">
      <c r="D3295" s="31" t="s">
        <v>1060</v>
      </c>
      <c r="K3295" s="33">
        <v>350.97456</v>
      </c>
      <c r="L3295" s="33">
        <f>L3274+L3279+L3290</f>
        <v>350.974565</v>
      </c>
    </row>
    <row r="3296" spans="4:12" ht="14.25">
      <c r="D3296" s="31" t="s">
        <v>1061</v>
      </c>
      <c r="K3296" s="33">
        <v>110.13861</v>
      </c>
      <c r="L3296" s="33">
        <f>L3292+L3293+L3294</f>
        <v>110.13860524999998</v>
      </c>
    </row>
    <row r="3297" spans="4:12" ht="14.25">
      <c r="D3297" s="31" t="s">
        <v>1062</v>
      </c>
      <c r="F3297" s="30">
        <v>10</v>
      </c>
      <c r="K3297" s="33">
        <v>46.11132</v>
      </c>
      <c r="L3297" s="33">
        <f>L3274*F3297*0.01+L3292*F3297*0.01+L3279*F3297*0.01+L3293*F3297*0.01+L3290*F3297*0.01+L3294*F3297*0.01</f>
        <v>46.111317025000005</v>
      </c>
    </row>
    <row r="3298" spans="4:12" ht="14.25">
      <c r="D3298" s="31" t="s">
        <v>1063</v>
      </c>
      <c r="K3298" s="33">
        <v>507.22449</v>
      </c>
      <c r="L3298" s="33">
        <f>L3274+L3279+L3290+L3296+L3297</f>
        <v>507.22448727499994</v>
      </c>
    </row>
    <row r="3300" spans="1:6" ht="28.5">
      <c r="A3300" s="30" t="s">
        <v>163</v>
      </c>
      <c r="B3300" s="30" t="s">
        <v>639</v>
      </c>
      <c r="C3300" s="30" t="s">
        <v>640</v>
      </c>
      <c r="D3300" s="31" t="s">
        <v>869</v>
      </c>
      <c r="E3300" s="32" t="s">
        <v>722</v>
      </c>
      <c r="F3300" s="30">
        <v>59</v>
      </c>
    </row>
    <row r="3302" ht="14.25">
      <c r="D3302" s="31" t="s">
        <v>1052</v>
      </c>
    </row>
    <row r="3303" spans="6:11" ht="14.25">
      <c r="F3303" s="30" t="s">
        <v>1053</v>
      </c>
      <c r="G3303" s="30" t="s">
        <v>720</v>
      </c>
      <c r="H3303" s="30" t="s">
        <v>1046</v>
      </c>
      <c r="I3303" s="30" t="s">
        <v>1047</v>
      </c>
      <c r="J3303" s="30" t="s">
        <v>1048</v>
      </c>
      <c r="K3303" s="33" t="s">
        <v>1054</v>
      </c>
    </row>
    <row r="3304" spans="4:12" ht="14.25">
      <c r="D3304" s="31" t="s">
        <v>1</v>
      </c>
      <c r="E3304" s="32" t="s">
        <v>1056</v>
      </c>
      <c r="F3304" s="30">
        <v>0.178</v>
      </c>
      <c r="G3304" s="30">
        <v>390</v>
      </c>
      <c r="J3304" s="30">
        <v>1</v>
      </c>
      <c r="K3304" s="33">
        <v>69.42</v>
      </c>
      <c r="L3304" s="33">
        <f>F3304*G3304*J3304</f>
        <v>69.42</v>
      </c>
    </row>
    <row r="3305" ht="14.25">
      <c r="D3305" s="31" t="s">
        <v>1065</v>
      </c>
    </row>
    <row r="3306" spans="4:12" ht="14.25">
      <c r="D3306" s="31" t="s">
        <v>115</v>
      </c>
      <c r="E3306" s="32" t="s">
        <v>1067</v>
      </c>
      <c r="F3306" s="30">
        <v>13.89</v>
      </c>
      <c r="G3306" s="30">
        <v>3.5</v>
      </c>
      <c r="J3306" s="30">
        <v>1</v>
      </c>
      <c r="K3306" s="33">
        <v>48.615</v>
      </c>
      <c r="L3306" s="33">
        <f>F3306*G3306*J3306</f>
        <v>48.615</v>
      </c>
    </row>
    <row r="3307" spans="4:12" ht="14.25">
      <c r="D3307" s="31" t="s">
        <v>1072</v>
      </c>
      <c r="E3307" s="32" t="s">
        <v>1067</v>
      </c>
      <c r="F3307" s="30">
        <v>7.2</v>
      </c>
      <c r="G3307" s="30">
        <v>3.5</v>
      </c>
      <c r="J3307" s="30">
        <v>1</v>
      </c>
      <c r="K3307" s="33">
        <v>25.2</v>
      </c>
      <c r="L3307" s="33">
        <f>F3307*G3307*J3307</f>
        <v>25.2</v>
      </c>
    </row>
    <row r="3308" spans="11:12" ht="14.25">
      <c r="K3308" s="33">
        <v>73.815</v>
      </c>
      <c r="L3308" s="33">
        <f>SUM(L3306:L3307)</f>
        <v>73.815</v>
      </c>
    </row>
    <row r="3309" ht="14.25">
      <c r="D3309" s="31" t="s">
        <v>1058</v>
      </c>
    </row>
    <row r="3310" spans="4:12" ht="14.25">
      <c r="D3310" s="31" t="s">
        <v>1059</v>
      </c>
      <c r="F3310" s="30">
        <v>30</v>
      </c>
      <c r="K3310" s="33">
        <v>20.826</v>
      </c>
      <c r="L3310" s="33">
        <f>L3304*F3310*0.01</f>
        <v>20.826</v>
      </c>
    </row>
    <row r="3311" spans="4:12" ht="14.25">
      <c r="D3311" s="31" t="s">
        <v>1068</v>
      </c>
      <c r="F3311" s="30">
        <v>95</v>
      </c>
      <c r="K3311" s="33">
        <v>70.12425</v>
      </c>
      <c r="L3311" s="33">
        <f>L3308*F3311*0.01</f>
        <v>70.12425</v>
      </c>
    </row>
    <row r="3312" spans="4:12" ht="14.25">
      <c r="D3312" s="31" t="s">
        <v>1060</v>
      </c>
      <c r="K3312" s="33">
        <v>143.235</v>
      </c>
      <c r="L3312" s="33">
        <f>L3304+L3308</f>
        <v>143.235</v>
      </c>
    </row>
    <row r="3313" spans="4:12" ht="14.25">
      <c r="D3313" s="31" t="s">
        <v>1061</v>
      </c>
      <c r="K3313" s="33">
        <v>90.95025</v>
      </c>
      <c r="L3313" s="33">
        <f>L3310+L3311</f>
        <v>90.95025000000001</v>
      </c>
    </row>
    <row r="3314" spans="4:12" ht="14.25">
      <c r="D3314" s="31" t="s">
        <v>1062</v>
      </c>
      <c r="F3314" s="30">
        <v>10</v>
      </c>
      <c r="K3314" s="33">
        <v>23.41852</v>
      </c>
      <c r="L3314" s="33">
        <f>L3304*F3314*0.01+L3310*F3314*0.01+L3308*F3314*0.01+L3311*F3314*0.01</f>
        <v>23.418525</v>
      </c>
    </row>
    <row r="3315" spans="4:12" ht="14.25">
      <c r="D3315" s="31" t="s">
        <v>1063</v>
      </c>
      <c r="K3315" s="33">
        <v>257.60377</v>
      </c>
      <c r="L3315" s="33">
        <f>L3304+L3308+L3313+L3314</f>
        <v>257.60377500000004</v>
      </c>
    </row>
    <row r="3317" spans="1:6" ht="14.25">
      <c r="A3317" s="30" t="s">
        <v>166</v>
      </c>
      <c r="D3317" s="31" t="s">
        <v>870</v>
      </c>
      <c r="E3317" s="32" t="s">
        <v>731</v>
      </c>
      <c r="F3317" s="30">
        <v>60</v>
      </c>
    </row>
    <row r="3319" ht="14.25">
      <c r="D3319" s="31" t="s">
        <v>1070</v>
      </c>
    </row>
    <row r="3320" spans="6:11" ht="14.25">
      <c r="F3320" s="30" t="s">
        <v>1053</v>
      </c>
      <c r="G3320" s="30" t="s">
        <v>720</v>
      </c>
      <c r="H3320" s="30" t="s">
        <v>1046</v>
      </c>
      <c r="I3320" s="30" t="s">
        <v>1047</v>
      </c>
      <c r="J3320" s="30" t="s">
        <v>1048</v>
      </c>
      <c r="K3320" s="33" t="s">
        <v>1054</v>
      </c>
    </row>
    <row r="3321" spans="4:12" ht="14.25">
      <c r="D3321" s="31" t="s">
        <v>117</v>
      </c>
      <c r="E3321" s="32" t="s">
        <v>731</v>
      </c>
      <c r="F3321" s="30">
        <v>1</v>
      </c>
      <c r="G3321" s="30">
        <v>8.52</v>
      </c>
      <c r="H3321" s="30">
        <v>0</v>
      </c>
      <c r="I3321" s="30">
        <v>8.52</v>
      </c>
      <c r="J3321" s="30">
        <v>1</v>
      </c>
      <c r="K3321" s="33">
        <v>8.52</v>
      </c>
      <c r="L3321" s="33">
        <f>F3321*G3321*(1+H3321*0.01)*J3321</f>
        <v>8.52</v>
      </c>
    </row>
    <row r="3322" ht="14.25">
      <c r="D3322" s="31" t="s">
        <v>1058</v>
      </c>
    </row>
    <row r="3323" spans="4:12" ht="14.25">
      <c r="D3323" s="31" t="s">
        <v>1073</v>
      </c>
      <c r="F3323" s="30">
        <v>10</v>
      </c>
      <c r="K3323" s="33">
        <v>0.852</v>
      </c>
      <c r="L3323" s="33">
        <f>L3321*F3323*0.01</f>
        <v>0.8519999999999999</v>
      </c>
    </row>
    <row r="3324" spans="4:12" ht="14.25">
      <c r="D3324" s="31" t="s">
        <v>1060</v>
      </c>
      <c r="K3324" s="33">
        <v>8.52</v>
      </c>
      <c r="L3324" s="33">
        <f>L3321</f>
        <v>8.52</v>
      </c>
    </row>
    <row r="3325" spans="4:12" ht="14.25">
      <c r="D3325" s="31" t="s">
        <v>1061</v>
      </c>
      <c r="K3325" s="33">
        <v>0.852</v>
      </c>
      <c r="L3325" s="33">
        <f>L3323</f>
        <v>0.8519999999999999</v>
      </c>
    </row>
    <row r="3326" spans="4:12" ht="14.25">
      <c r="D3326" s="31" t="s">
        <v>1062</v>
      </c>
      <c r="F3326" s="30">
        <v>10</v>
      </c>
      <c r="K3326" s="33">
        <v>0.9372</v>
      </c>
      <c r="L3326" s="33">
        <f>L3321*F3326*0.01+L3323*F3326*0.01</f>
        <v>0.9371999999999998</v>
      </c>
    </row>
    <row r="3327" spans="4:12" ht="14.25">
      <c r="D3327" s="31" t="s">
        <v>1063</v>
      </c>
      <c r="K3327" s="33">
        <v>10.3092</v>
      </c>
      <c r="L3327" s="33">
        <f>L3321+L3325+L3326</f>
        <v>10.3092</v>
      </c>
    </row>
    <row r="3329" spans="1:6" ht="28.5">
      <c r="A3329" s="30" t="s">
        <v>169</v>
      </c>
      <c r="D3329" s="31" t="s">
        <v>871</v>
      </c>
      <c r="E3329" s="32" t="s">
        <v>731</v>
      </c>
      <c r="F3329" s="30">
        <v>60</v>
      </c>
    </row>
    <row r="3331" ht="14.25">
      <c r="D3331" s="31" t="s">
        <v>1070</v>
      </c>
    </row>
    <row r="3332" spans="6:11" ht="14.25">
      <c r="F3332" s="30" t="s">
        <v>1053</v>
      </c>
      <c r="G3332" s="30" t="s">
        <v>720</v>
      </c>
      <c r="H3332" s="30" t="s">
        <v>1046</v>
      </c>
      <c r="I3332" s="30" t="s">
        <v>1047</v>
      </c>
      <c r="J3332" s="30" t="s">
        <v>1048</v>
      </c>
      <c r="K3332" s="33" t="s">
        <v>1054</v>
      </c>
    </row>
    <row r="3333" spans="4:12" ht="14.25">
      <c r="D3333" s="31" t="s">
        <v>119</v>
      </c>
      <c r="E3333" s="32" t="s">
        <v>800</v>
      </c>
      <c r="F3333" s="30">
        <v>0.85</v>
      </c>
      <c r="G3333" s="30">
        <v>2.3</v>
      </c>
      <c r="H3333" s="30">
        <v>0</v>
      </c>
      <c r="I3333" s="30">
        <v>2.3</v>
      </c>
      <c r="J3333" s="30">
        <v>1</v>
      </c>
      <c r="K3333" s="33">
        <v>1.955</v>
      </c>
      <c r="L3333" s="33">
        <f>F3333*G3333*(1+H3333*0.01)*J3333</f>
        <v>1.9549999999999998</v>
      </c>
    </row>
    <row r="3334" ht="14.25">
      <c r="D3334" s="31" t="s">
        <v>1065</v>
      </c>
    </row>
    <row r="3335" spans="4:12" ht="14.25">
      <c r="D3335" s="31" t="s">
        <v>120</v>
      </c>
      <c r="E3335" s="32" t="s">
        <v>1067</v>
      </c>
      <c r="F3335" s="30">
        <v>0.95</v>
      </c>
      <c r="G3335" s="30">
        <v>3.5</v>
      </c>
      <c r="J3335" s="30">
        <v>1</v>
      </c>
      <c r="K3335" s="33">
        <v>3.325</v>
      </c>
      <c r="L3335" s="33">
        <f>F3335*G3335*J3335</f>
        <v>3.3249999999999997</v>
      </c>
    </row>
    <row r="3336" ht="14.25">
      <c r="D3336" s="31" t="s">
        <v>1058</v>
      </c>
    </row>
    <row r="3337" spans="4:12" ht="14.25">
      <c r="D3337" s="31" t="s">
        <v>1073</v>
      </c>
      <c r="F3337" s="30">
        <v>10</v>
      </c>
      <c r="K3337" s="33">
        <v>0.1955</v>
      </c>
      <c r="L3337" s="33">
        <f>L3333*F3337*0.01</f>
        <v>0.19549999999999998</v>
      </c>
    </row>
    <row r="3338" spans="4:12" ht="14.25">
      <c r="D3338" s="31" t="s">
        <v>1068</v>
      </c>
      <c r="F3338" s="30">
        <v>95</v>
      </c>
      <c r="K3338" s="33">
        <v>3.15875</v>
      </c>
      <c r="L3338" s="33">
        <f>L3335*F3338*0.01</f>
        <v>3.15875</v>
      </c>
    </row>
    <row r="3339" spans="4:12" ht="14.25">
      <c r="D3339" s="31" t="s">
        <v>1060</v>
      </c>
      <c r="K3339" s="33">
        <v>5.28</v>
      </c>
      <c r="L3339" s="33">
        <f>L3333+L3335</f>
        <v>5.279999999999999</v>
      </c>
    </row>
    <row r="3340" spans="4:12" ht="14.25">
      <c r="D3340" s="31" t="s">
        <v>1061</v>
      </c>
      <c r="K3340" s="33">
        <v>3.35425</v>
      </c>
      <c r="L3340" s="33">
        <f>L3337+L3338</f>
        <v>3.35425</v>
      </c>
    </row>
    <row r="3341" spans="4:12" ht="14.25">
      <c r="D3341" s="31" t="s">
        <v>1062</v>
      </c>
      <c r="F3341" s="30">
        <v>10</v>
      </c>
      <c r="K3341" s="33">
        <v>0.86343</v>
      </c>
      <c r="L3341" s="33">
        <f>L3333*F3341*0.01+L3337*F3341*0.01+L3335*F3341*0.01+L3338*F3341*0.01</f>
        <v>0.863425</v>
      </c>
    </row>
    <row r="3342" spans="4:12" ht="14.25">
      <c r="D3342" s="31" t="s">
        <v>1063</v>
      </c>
      <c r="K3342" s="33">
        <v>9.49767</v>
      </c>
      <c r="L3342" s="33">
        <f>L3333+L3335+L3340+L3341</f>
        <v>9.497675</v>
      </c>
    </row>
    <row r="3344" spans="1:6" ht="14.25">
      <c r="A3344" s="30" t="s">
        <v>172</v>
      </c>
      <c r="B3344" s="30" t="s">
        <v>638</v>
      </c>
      <c r="D3344" s="31" t="s">
        <v>872</v>
      </c>
      <c r="E3344" s="32" t="s">
        <v>725</v>
      </c>
      <c r="F3344" s="30">
        <v>5.28</v>
      </c>
    </row>
    <row r="3346" ht="14.25">
      <c r="D3346" s="31" t="s">
        <v>1070</v>
      </c>
    </row>
    <row r="3347" spans="6:11" ht="14.25">
      <c r="F3347" s="30" t="s">
        <v>1053</v>
      </c>
      <c r="G3347" s="30" t="s">
        <v>720</v>
      </c>
      <c r="H3347" s="30" t="s">
        <v>1046</v>
      </c>
      <c r="I3347" s="30" t="s">
        <v>1047</v>
      </c>
      <c r="J3347" s="30" t="s">
        <v>1048</v>
      </c>
      <c r="K3347" s="33" t="s">
        <v>1054</v>
      </c>
    </row>
    <row r="3348" spans="3:12" ht="14.25">
      <c r="C3348" s="30" t="s">
        <v>510</v>
      </c>
      <c r="D3348" s="31" t="s">
        <v>1099</v>
      </c>
      <c r="E3348" s="32" t="s">
        <v>725</v>
      </c>
      <c r="F3348" s="30">
        <v>0.0009</v>
      </c>
      <c r="G3348" s="30">
        <v>300</v>
      </c>
      <c r="H3348" s="30">
        <v>0</v>
      </c>
      <c r="I3348" s="30">
        <v>300</v>
      </c>
      <c r="J3348" s="30">
        <v>1</v>
      </c>
      <c r="K3348" s="33">
        <v>0.27</v>
      </c>
      <c r="L3348" s="33">
        <f aca="true" t="shared" si="22" ref="L3348:L3353">F3348*G3348*(1+H3348*0.01)*J3348</f>
        <v>0.27</v>
      </c>
    </row>
    <row r="3349" spans="4:12" ht="14.25">
      <c r="D3349" s="31" t="s">
        <v>1102</v>
      </c>
      <c r="E3349" s="32" t="s">
        <v>811</v>
      </c>
      <c r="F3349" s="30">
        <v>0.136</v>
      </c>
      <c r="G3349" s="30">
        <v>2.9</v>
      </c>
      <c r="H3349" s="30">
        <v>0</v>
      </c>
      <c r="I3349" s="30">
        <v>2.9</v>
      </c>
      <c r="J3349" s="30">
        <v>1</v>
      </c>
      <c r="K3349" s="33">
        <v>0.3944</v>
      </c>
      <c r="L3349" s="33">
        <f t="shared" si="22"/>
        <v>0.39440000000000003</v>
      </c>
    </row>
    <row r="3350" spans="4:12" ht="14.25">
      <c r="D3350" s="31" t="s">
        <v>1100</v>
      </c>
      <c r="E3350" s="32" t="s">
        <v>725</v>
      </c>
      <c r="F3350" s="30">
        <v>0.0039</v>
      </c>
      <c r="G3350" s="30">
        <v>280</v>
      </c>
      <c r="H3350" s="30">
        <v>0</v>
      </c>
      <c r="I3350" s="30">
        <v>280</v>
      </c>
      <c r="J3350" s="30">
        <v>1</v>
      </c>
      <c r="K3350" s="33">
        <v>1.092</v>
      </c>
      <c r="L3350" s="33">
        <f t="shared" si="22"/>
        <v>1.0919999999999999</v>
      </c>
    </row>
    <row r="3351" spans="3:12" ht="14.25">
      <c r="C3351" s="30" t="s">
        <v>520</v>
      </c>
      <c r="D3351" s="31" t="s">
        <v>1119</v>
      </c>
      <c r="E3351" s="32" t="s">
        <v>811</v>
      </c>
      <c r="F3351" s="30">
        <v>0.1</v>
      </c>
      <c r="G3351" s="30">
        <v>2</v>
      </c>
      <c r="H3351" s="30">
        <v>0</v>
      </c>
      <c r="I3351" s="30">
        <v>2</v>
      </c>
      <c r="J3351" s="30">
        <v>1</v>
      </c>
      <c r="K3351" s="33">
        <v>0.2</v>
      </c>
      <c r="L3351" s="33">
        <f t="shared" si="22"/>
        <v>0.2</v>
      </c>
    </row>
    <row r="3352" spans="3:12" ht="14.25">
      <c r="C3352" s="30">
        <v>1538</v>
      </c>
      <c r="D3352" s="31" t="s">
        <v>1174</v>
      </c>
      <c r="E3352" s="32" t="s">
        <v>811</v>
      </c>
      <c r="F3352" s="30">
        <v>0.01</v>
      </c>
      <c r="G3352" s="30">
        <v>1.5</v>
      </c>
      <c r="H3352" s="30">
        <v>0</v>
      </c>
      <c r="I3352" s="30">
        <v>1.5</v>
      </c>
      <c r="J3352" s="30">
        <v>1</v>
      </c>
      <c r="K3352" s="33">
        <v>0.015</v>
      </c>
      <c r="L3352" s="33">
        <f t="shared" si="22"/>
        <v>0.015</v>
      </c>
    </row>
    <row r="3353" spans="4:12" ht="14.25">
      <c r="D3353" s="31" t="s">
        <v>1255</v>
      </c>
      <c r="E3353" s="32" t="s">
        <v>725</v>
      </c>
      <c r="F3353" s="30">
        <v>1</v>
      </c>
      <c r="G3353" s="30">
        <v>85</v>
      </c>
      <c r="H3353" s="30">
        <v>0</v>
      </c>
      <c r="I3353" s="30">
        <v>85</v>
      </c>
      <c r="J3353" s="30">
        <v>1</v>
      </c>
      <c r="K3353" s="33">
        <v>85</v>
      </c>
      <c r="L3353" s="33">
        <f t="shared" si="22"/>
        <v>85</v>
      </c>
    </row>
    <row r="3354" spans="11:12" ht="14.25">
      <c r="K3354" s="33">
        <v>86.9714</v>
      </c>
      <c r="L3354" s="33">
        <f>SUM(L3348:L3353)</f>
        <v>86.9714</v>
      </c>
    </row>
    <row r="3355" ht="14.25">
      <c r="D3355" s="31" t="s">
        <v>1052</v>
      </c>
    </row>
    <row r="3356" spans="4:12" ht="14.25">
      <c r="D3356" s="31" t="s">
        <v>97</v>
      </c>
      <c r="E3356" s="32" t="s">
        <v>1056</v>
      </c>
      <c r="F3356" s="30">
        <v>0.0044</v>
      </c>
      <c r="G3356" s="30">
        <v>150</v>
      </c>
      <c r="J3356" s="30">
        <v>1</v>
      </c>
      <c r="K3356" s="33">
        <v>0.66</v>
      </c>
      <c r="L3356" s="33">
        <f>F3356*G3356*J3356</f>
        <v>0.66</v>
      </c>
    </row>
    <row r="3357" spans="4:12" ht="14.25">
      <c r="D3357" s="31" t="s">
        <v>98</v>
      </c>
      <c r="E3357" s="32" t="s">
        <v>1056</v>
      </c>
      <c r="F3357" s="30">
        <v>0.01</v>
      </c>
      <c r="G3357" s="30">
        <v>350</v>
      </c>
      <c r="J3357" s="30">
        <v>1</v>
      </c>
      <c r="K3357" s="33">
        <v>3.5</v>
      </c>
      <c r="L3357" s="33">
        <f>F3357*G3357*J3357</f>
        <v>3.5</v>
      </c>
    </row>
    <row r="3358" spans="11:12" ht="14.25">
      <c r="K3358" s="33">
        <v>4.16</v>
      </c>
      <c r="L3358" s="33">
        <f>SUM(L3356:L3357)</f>
        <v>4.16</v>
      </c>
    </row>
    <row r="3359" ht="14.25">
      <c r="D3359" s="31" t="s">
        <v>1065</v>
      </c>
    </row>
    <row r="3360" spans="4:12" ht="14.25">
      <c r="D3360" s="31" t="s">
        <v>1097</v>
      </c>
      <c r="E3360" s="32" t="s">
        <v>1067</v>
      </c>
      <c r="F3360" s="30">
        <v>0.394</v>
      </c>
      <c r="G3360" s="30">
        <v>3.5</v>
      </c>
      <c r="J3360" s="30">
        <v>1</v>
      </c>
      <c r="K3360" s="33">
        <v>1.379</v>
      </c>
      <c r="L3360" s="33">
        <f>F3360*G3360*J3360</f>
        <v>1.379</v>
      </c>
    </row>
    <row r="3361" spans="4:12" ht="14.25">
      <c r="D3361" s="31" t="s">
        <v>1313</v>
      </c>
      <c r="E3361" s="32" t="s">
        <v>1067</v>
      </c>
      <c r="F3361" s="30">
        <v>0.351</v>
      </c>
      <c r="G3361" s="30">
        <v>3.5</v>
      </c>
      <c r="J3361" s="30">
        <v>3.3</v>
      </c>
      <c r="K3361" s="33">
        <v>4.05405</v>
      </c>
      <c r="L3361" s="33">
        <f>F3361*G3361*J3361</f>
        <v>4.054049999999999</v>
      </c>
    </row>
    <row r="3362" spans="4:12" ht="14.25">
      <c r="D3362" s="31" t="s">
        <v>1127</v>
      </c>
      <c r="E3362" s="32" t="s">
        <v>1067</v>
      </c>
      <c r="F3362" s="30">
        <v>0.657</v>
      </c>
      <c r="G3362" s="30">
        <v>3.5</v>
      </c>
      <c r="J3362" s="30">
        <v>3.3</v>
      </c>
      <c r="K3362" s="33">
        <v>7.58835</v>
      </c>
      <c r="L3362" s="33">
        <f>F3362*G3362*J3362</f>
        <v>7.58835</v>
      </c>
    </row>
    <row r="3363" spans="4:12" ht="14.25">
      <c r="D3363" s="31" t="s">
        <v>1183</v>
      </c>
      <c r="E3363" s="32" t="s">
        <v>1067</v>
      </c>
      <c r="F3363" s="30">
        <v>0.08</v>
      </c>
      <c r="G3363" s="30">
        <v>3.5</v>
      </c>
      <c r="J3363" s="30">
        <v>1</v>
      </c>
      <c r="K3363" s="33">
        <v>0.28</v>
      </c>
      <c r="L3363" s="33">
        <f>F3363*G3363*J3363</f>
        <v>0.28</v>
      </c>
    </row>
    <row r="3364" spans="4:12" ht="14.25">
      <c r="D3364" s="31" t="s">
        <v>1072</v>
      </c>
      <c r="E3364" s="32" t="s">
        <v>1067</v>
      </c>
      <c r="F3364" s="30">
        <v>1</v>
      </c>
      <c r="G3364" s="30">
        <v>3.5</v>
      </c>
      <c r="J3364" s="30">
        <v>1</v>
      </c>
      <c r="K3364" s="33">
        <v>3.5</v>
      </c>
      <c r="L3364" s="33">
        <f>F3364*G3364*J3364</f>
        <v>3.5</v>
      </c>
    </row>
    <row r="3365" spans="11:12" ht="14.25">
      <c r="K3365" s="33">
        <v>16.8014</v>
      </c>
      <c r="L3365" s="33">
        <f>SUM(L3360:L3364)</f>
        <v>16.8014</v>
      </c>
    </row>
    <row r="3366" ht="14.25">
      <c r="D3366" s="31" t="s">
        <v>1058</v>
      </c>
    </row>
    <row r="3367" spans="4:12" ht="14.25">
      <c r="D3367" s="31" t="s">
        <v>1073</v>
      </c>
      <c r="F3367" s="30">
        <v>10</v>
      </c>
      <c r="K3367" s="33">
        <v>8.69714</v>
      </c>
      <c r="L3367" s="33">
        <f>L3354*F3367*0.01</f>
        <v>8.697140000000001</v>
      </c>
    </row>
    <row r="3368" spans="4:12" ht="14.25">
      <c r="D3368" s="31" t="s">
        <v>1059</v>
      </c>
      <c r="F3368" s="30">
        <v>30</v>
      </c>
      <c r="K3368" s="33">
        <v>1.248</v>
      </c>
      <c r="L3368" s="33">
        <f>L3358*F3368*0.01</f>
        <v>1.2480000000000002</v>
      </c>
    </row>
    <row r="3369" spans="4:12" ht="14.25">
      <c r="D3369" s="31" t="s">
        <v>1068</v>
      </c>
      <c r="F3369" s="30">
        <v>95</v>
      </c>
      <c r="K3369" s="33">
        <v>15.96133</v>
      </c>
      <c r="L3369" s="33">
        <f>L3365*F3369*0.01</f>
        <v>15.96133</v>
      </c>
    </row>
    <row r="3370" spans="4:12" ht="14.25">
      <c r="D3370" s="31" t="s">
        <v>1060</v>
      </c>
      <c r="K3370" s="33">
        <v>107.9328</v>
      </c>
      <c r="L3370" s="33">
        <f>L3354+L3358+L3365</f>
        <v>107.9328</v>
      </c>
    </row>
    <row r="3371" spans="4:12" ht="14.25">
      <c r="D3371" s="31" t="s">
        <v>1061</v>
      </c>
      <c r="K3371" s="33">
        <v>25.90647</v>
      </c>
      <c r="L3371" s="33">
        <f>L3367+L3368+L3369</f>
        <v>25.906470000000002</v>
      </c>
    </row>
    <row r="3372" spans="4:12" ht="14.25">
      <c r="D3372" s="31" t="s">
        <v>1062</v>
      </c>
      <c r="F3372" s="30">
        <v>10</v>
      </c>
      <c r="K3372" s="33">
        <v>13.38393</v>
      </c>
      <c r="L3372" s="33">
        <f>L3354*F3372*0.01+L3367*F3372*0.01+L3358*F3372*0.01+L3368*F3372*0.01+L3365*F3372*0.01+L3369*F3372*0.01</f>
        <v>13.383927000000002</v>
      </c>
    </row>
    <row r="3373" spans="4:12" ht="14.25">
      <c r="D3373" s="31" t="s">
        <v>1063</v>
      </c>
      <c r="K3373" s="33">
        <v>147.2232</v>
      </c>
      <c r="L3373" s="33">
        <f>L3354+L3358+L3365+L3371+L3372</f>
        <v>147.223197</v>
      </c>
    </row>
    <row r="3375" spans="1:6" ht="14.25">
      <c r="A3375" s="30" t="s">
        <v>174</v>
      </c>
      <c r="D3375" s="31" t="s">
        <v>874</v>
      </c>
      <c r="E3375" s="32" t="s">
        <v>722</v>
      </c>
      <c r="F3375" s="30">
        <v>73</v>
      </c>
    </row>
    <row r="3377" ht="14.25">
      <c r="D3377" s="31" t="s">
        <v>1070</v>
      </c>
    </row>
    <row r="3378" spans="6:11" ht="14.25">
      <c r="F3378" s="30" t="s">
        <v>1053</v>
      </c>
      <c r="G3378" s="30" t="s">
        <v>720</v>
      </c>
      <c r="H3378" s="30" t="s">
        <v>1046</v>
      </c>
      <c r="I3378" s="30" t="s">
        <v>1047</v>
      </c>
      <c r="J3378" s="30" t="s">
        <v>1048</v>
      </c>
      <c r="K3378" s="33" t="s">
        <v>1054</v>
      </c>
    </row>
    <row r="3379" spans="4:12" ht="14.25">
      <c r="D3379" s="31" t="s">
        <v>123</v>
      </c>
      <c r="E3379" s="32" t="s">
        <v>722</v>
      </c>
      <c r="F3379" s="30">
        <v>1</v>
      </c>
      <c r="G3379" s="30">
        <v>448</v>
      </c>
      <c r="H3379" s="30">
        <v>0</v>
      </c>
      <c r="I3379" s="30">
        <v>448</v>
      </c>
      <c r="J3379" s="30">
        <v>1</v>
      </c>
      <c r="K3379" s="33">
        <v>448</v>
      </c>
      <c r="L3379" s="33">
        <f>F3379*G3379*(1+H3379*0.01)*J3379</f>
        <v>448</v>
      </c>
    </row>
    <row r="3380" ht="14.25">
      <c r="D3380" s="31" t="s">
        <v>1065</v>
      </c>
    </row>
    <row r="3381" spans="4:12" ht="14.25">
      <c r="D3381" s="31" t="s">
        <v>1072</v>
      </c>
      <c r="E3381" s="32" t="s">
        <v>1067</v>
      </c>
      <c r="F3381" s="30">
        <v>1.5</v>
      </c>
      <c r="G3381" s="30">
        <v>3.5</v>
      </c>
      <c r="J3381" s="30">
        <v>1</v>
      </c>
      <c r="K3381" s="33">
        <v>5.25</v>
      </c>
      <c r="L3381" s="33">
        <f>F3381*G3381*J3381</f>
        <v>5.25</v>
      </c>
    </row>
    <row r="3382" spans="4:12" ht="14.25">
      <c r="D3382" s="31" t="s">
        <v>1079</v>
      </c>
      <c r="E3382" s="32" t="s">
        <v>1067</v>
      </c>
      <c r="F3382" s="30">
        <v>1.5</v>
      </c>
      <c r="G3382" s="30">
        <v>3.5</v>
      </c>
      <c r="J3382" s="30">
        <v>1</v>
      </c>
      <c r="K3382" s="33">
        <v>5.25</v>
      </c>
      <c r="L3382" s="33">
        <f>F3382*G3382*J3382</f>
        <v>5.25</v>
      </c>
    </row>
    <row r="3383" spans="11:12" ht="14.25">
      <c r="K3383" s="33">
        <v>10.5</v>
      </c>
      <c r="L3383" s="33">
        <f>SUM(L3381:L3382)</f>
        <v>10.5</v>
      </c>
    </row>
    <row r="3384" ht="14.25">
      <c r="D3384" s="31" t="s">
        <v>1058</v>
      </c>
    </row>
    <row r="3385" spans="4:12" ht="14.25">
      <c r="D3385" s="31" t="s">
        <v>1073</v>
      </c>
      <c r="F3385" s="30">
        <v>10</v>
      </c>
      <c r="K3385" s="33">
        <v>44.8</v>
      </c>
      <c r="L3385" s="33">
        <f>L3379*F3385*0.01</f>
        <v>44.800000000000004</v>
      </c>
    </row>
    <row r="3386" spans="4:12" ht="14.25">
      <c r="D3386" s="31" t="s">
        <v>1068</v>
      </c>
      <c r="F3386" s="30">
        <v>95</v>
      </c>
      <c r="K3386" s="33">
        <v>9.975</v>
      </c>
      <c r="L3386" s="33">
        <f>L3383*F3386*0.01</f>
        <v>9.975</v>
      </c>
    </row>
    <row r="3387" spans="4:12" ht="14.25">
      <c r="D3387" s="31" t="s">
        <v>1060</v>
      </c>
      <c r="K3387" s="33">
        <v>458.5</v>
      </c>
      <c r="L3387" s="33">
        <f>L3379+L3383</f>
        <v>458.5</v>
      </c>
    </row>
    <row r="3388" spans="4:12" ht="14.25">
      <c r="D3388" s="31" t="s">
        <v>1061</v>
      </c>
      <c r="K3388" s="33">
        <v>54.775</v>
      </c>
      <c r="L3388" s="33">
        <f>L3385+L3386</f>
        <v>54.775000000000006</v>
      </c>
    </row>
    <row r="3389" spans="4:12" ht="14.25">
      <c r="D3389" s="31" t="s">
        <v>1062</v>
      </c>
      <c r="F3389" s="30">
        <v>10</v>
      </c>
      <c r="K3389" s="33">
        <v>51.3275</v>
      </c>
      <c r="L3389" s="33">
        <f>L3379*F3389*0.01+L3385*F3389*0.01+L3383*F3389*0.01+L3386*F3389*0.01</f>
        <v>51.3275</v>
      </c>
    </row>
    <row r="3390" spans="4:12" ht="14.25">
      <c r="D3390" s="31" t="s">
        <v>1063</v>
      </c>
      <c r="K3390" s="33">
        <v>564.6025</v>
      </c>
      <c r="L3390" s="33">
        <f>L3379+L3383+L3388+L3389</f>
        <v>564.6025</v>
      </c>
    </row>
    <row r="3392" spans="1:6" ht="14.25">
      <c r="A3392" s="30" t="s">
        <v>176</v>
      </c>
      <c r="D3392" s="31" t="s">
        <v>875</v>
      </c>
      <c r="E3392" s="32" t="s">
        <v>722</v>
      </c>
      <c r="F3392" s="30">
        <v>25</v>
      </c>
    </row>
    <row r="3394" ht="14.25">
      <c r="D3394" s="31" t="s">
        <v>1070</v>
      </c>
    </row>
    <row r="3395" spans="6:11" ht="14.25">
      <c r="F3395" s="30" t="s">
        <v>1053</v>
      </c>
      <c r="G3395" s="30" t="s">
        <v>720</v>
      </c>
      <c r="H3395" s="30" t="s">
        <v>1046</v>
      </c>
      <c r="I3395" s="30" t="s">
        <v>1047</v>
      </c>
      <c r="J3395" s="30" t="s">
        <v>1048</v>
      </c>
      <c r="K3395" s="33" t="s">
        <v>1054</v>
      </c>
    </row>
    <row r="3396" spans="4:12" ht="14.25">
      <c r="D3396" s="31" t="s">
        <v>125</v>
      </c>
      <c r="E3396" s="32" t="s">
        <v>722</v>
      </c>
      <c r="F3396" s="30">
        <v>1</v>
      </c>
      <c r="G3396" s="30">
        <v>50</v>
      </c>
      <c r="H3396" s="30">
        <v>0</v>
      </c>
      <c r="I3396" s="30">
        <v>50</v>
      </c>
      <c r="J3396" s="30">
        <v>1</v>
      </c>
      <c r="K3396" s="33">
        <v>50</v>
      </c>
      <c r="L3396" s="33">
        <f>F3396*G3396*(1+H3396*0.01)*J3396</f>
        <v>50</v>
      </c>
    </row>
    <row r="3397" spans="4:12" ht="14.25">
      <c r="D3397" s="31" t="s">
        <v>1255</v>
      </c>
      <c r="E3397" s="32" t="s">
        <v>725</v>
      </c>
      <c r="F3397" s="30">
        <v>0.0202</v>
      </c>
      <c r="G3397" s="30">
        <v>85</v>
      </c>
      <c r="H3397" s="30">
        <v>0</v>
      </c>
      <c r="I3397" s="30">
        <v>85</v>
      </c>
      <c r="J3397" s="30">
        <v>1</v>
      </c>
      <c r="K3397" s="33">
        <v>1.717</v>
      </c>
      <c r="L3397" s="33">
        <f>F3397*G3397*(1+H3397*0.01)*J3397</f>
        <v>1.7169999999999999</v>
      </c>
    </row>
    <row r="3398" spans="3:12" ht="14.25">
      <c r="C3398" s="30">
        <v>316</v>
      </c>
      <c r="D3398" s="31" t="s">
        <v>1076</v>
      </c>
      <c r="E3398" s="32" t="s">
        <v>725</v>
      </c>
      <c r="F3398" s="30">
        <v>0.002</v>
      </c>
      <c r="G3398" s="30">
        <v>1.2</v>
      </c>
      <c r="H3398" s="30">
        <v>0</v>
      </c>
      <c r="I3398" s="30">
        <v>1.2</v>
      </c>
      <c r="J3398" s="30">
        <v>1</v>
      </c>
      <c r="K3398" s="33">
        <v>0.0024</v>
      </c>
      <c r="L3398" s="33">
        <f>F3398*G3398*(1+H3398*0.01)*J3398</f>
        <v>0.0024</v>
      </c>
    </row>
    <row r="3399" spans="11:12" ht="14.25">
      <c r="K3399" s="33">
        <v>51.7194</v>
      </c>
      <c r="L3399" s="33">
        <f>SUM(L3396:L3398)</f>
        <v>51.7194</v>
      </c>
    </row>
    <row r="3400" ht="14.25">
      <c r="D3400" s="31" t="s">
        <v>1065</v>
      </c>
    </row>
    <row r="3401" spans="4:12" ht="14.25">
      <c r="D3401" s="31" t="s">
        <v>1072</v>
      </c>
      <c r="E3401" s="32" t="s">
        <v>1067</v>
      </c>
      <c r="F3401" s="30">
        <v>1.52</v>
      </c>
      <c r="G3401" s="30">
        <v>3.5</v>
      </c>
      <c r="J3401" s="30">
        <v>1</v>
      </c>
      <c r="K3401" s="33">
        <v>5.32</v>
      </c>
      <c r="L3401" s="33">
        <f>F3401*G3401*J3401</f>
        <v>5.32</v>
      </c>
    </row>
    <row r="3402" ht="14.25">
      <c r="D3402" s="31" t="s">
        <v>1058</v>
      </c>
    </row>
    <row r="3403" spans="4:12" ht="14.25">
      <c r="D3403" s="31" t="s">
        <v>1073</v>
      </c>
      <c r="F3403" s="30">
        <v>10</v>
      </c>
      <c r="K3403" s="33">
        <v>5.17194</v>
      </c>
      <c r="L3403" s="33">
        <f>L3399*F3403*0.01</f>
        <v>5.171939999999999</v>
      </c>
    </row>
    <row r="3404" spans="4:12" ht="14.25">
      <c r="D3404" s="31" t="s">
        <v>1068</v>
      </c>
      <c r="F3404" s="30">
        <v>95</v>
      </c>
      <c r="K3404" s="33">
        <v>5.054</v>
      </c>
      <c r="L3404" s="33">
        <f>L3401*F3404*0.01</f>
        <v>5.054</v>
      </c>
    </row>
    <row r="3405" spans="4:12" ht="14.25">
      <c r="D3405" s="31" t="s">
        <v>1060</v>
      </c>
      <c r="K3405" s="33">
        <v>57.0394</v>
      </c>
      <c r="L3405" s="33">
        <f>L3399+L3401</f>
        <v>57.0394</v>
      </c>
    </row>
    <row r="3406" spans="4:12" ht="14.25">
      <c r="D3406" s="31" t="s">
        <v>1061</v>
      </c>
      <c r="K3406" s="33">
        <v>10.22594</v>
      </c>
      <c r="L3406" s="33">
        <f>L3403+L3404</f>
        <v>10.22594</v>
      </c>
    </row>
    <row r="3407" spans="4:12" ht="14.25">
      <c r="D3407" s="31" t="s">
        <v>1062</v>
      </c>
      <c r="F3407" s="30">
        <v>10</v>
      </c>
      <c r="K3407" s="33">
        <v>6.72653</v>
      </c>
      <c r="L3407" s="33">
        <f>L3399*F3407*0.01+L3403*F3407*0.01+L3401*F3407*0.01+L3404*F3407*0.01</f>
        <v>6.726533999999999</v>
      </c>
    </row>
    <row r="3408" spans="4:12" ht="14.25">
      <c r="D3408" s="31" t="s">
        <v>1063</v>
      </c>
      <c r="K3408" s="33">
        <v>73.99187</v>
      </c>
      <c r="L3408" s="33">
        <f>L3399+L3401+L3406+L3407</f>
        <v>73.991874</v>
      </c>
    </row>
    <row r="3410" spans="1:6" ht="14.25">
      <c r="A3410" s="30" t="s">
        <v>178</v>
      </c>
      <c r="D3410" s="31" t="s">
        <v>876</v>
      </c>
      <c r="E3410" s="32" t="s">
        <v>722</v>
      </c>
      <c r="F3410" s="30">
        <v>358</v>
      </c>
    </row>
    <row r="3412" ht="14.25">
      <c r="D3412" s="31" t="s">
        <v>1070</v>
      </c>
    </row>
    <row r="3413" spans="6:11" ht="14.25">
      <c r="F3413" s="30" t="s">
        <v>1053</v>
      </c>
      <c r="G3413" s="30" t="s">
        <v>720</v>
      </c>
      <c r="H3413" s="30" t="s">
        <v>1046</v>
      </c>
      <c r="I3413" s="30" t="s">
        <v>1047</v>
      </c>
      <c r="J3413" s="30" t="s">
        <v>1048</v>
      </c>
      <c r="K3413" s="33" t="s">
        <v>1054</v>
      </c>
    </row>
    <row r="3414" spans="4:12" ht="14.25">
      <c r="D3414" s="31" t="s">
        <v>127</v>
      </c>
      <c r="E3414" s="32" t="s">
        <v>722</v>
      </c>
      <c r="F3414" s="30">
        <v>1</v>
      </c>
      <c r="G3414" s="30">
        <v>12</v>
      </c>
      <c r="H3414" s="30">
        <v>0</v>
      </c>
      <c r="I3414" s="30">
        <v>12</v>
      </c>
      <c r="J3414" s="30">
        <v>1</v>
      </c>
      <c r="K3414" s="33">
        <v>12</v>
      </c>
      <c r="L3414" s="33">
        <f>F3414*G3414*(1+H3414*0.01)*J3414</f>
        <v>12</v>
      </c>
    </row>
    <row r="3415" spans="4:12" ht="14.25">
      <c r="D3415" s="31" t="s">
        <v>128</v>
      </c>
      <c r="E3415" s="32" t="s">
        <v>722</v>
      </c>
      <c r="F3415" s="30">
        <v>2</v>
      </c>
      <c r="G3415" s="30">
        <v>2.35</v>
      </c>
      <c r="H3415" s="30">
        <v>0</v>
      </c>
      <c r="I3415" s="30">
        <v>2.35</v>
      </c>
      <c r="J3415" s="30">
        <v>1</v>
      </c>
      <c r="K3415" s="33">
        <v>4.7</v>
      </c>
      <c r="L3415" s="33">
        <f>F3415*G3415*(1+H3415*0.01)*J3415</f>
        <v>4.7</v>
      </c>
    </row>
    <row r="3416" spans="11:12" ht="14.25">
      <c r="K3416" s="33">
        <v>16.7</v>
      </c>
      <c r="L3416" s="33">
        <f>SUM(L3414:L3415)</f>
        <v>16.7</v>
      </c>
    </row>
    <row r="3417" ht="14.25">
      <c r="D3417" s="31" t="s">
        <v>1065</v>
      </c>
    </row>
    <row r="3418" spans="4:12" ht="14.25">
      <c r="D3418" s="31" t="s">
        <v>1079</v>
      </c>
      <c r="E3418" s="32" t="s">
        <v>1067</v>
      </c>
      <c r="F3418" s="30">
        <v>0.425</v>
      </c>
      <c r="G3418" s="30">
        <v>3.5</v>
      </c>
      <c r="J3418" s="30">
        <v>1</v>
      </c>
      <c r="K3418" s="33">
        <v>1.4875</v>
      </c>
      <c r="L3418" s="33">
        <f>F3418*G3418*J3418</f>
        <v>1.4875</v>
      </c>
    </row>
    <row r="3419" spans="4:12" ht="14.25">
      <c r="D3419" s="31" t="s">
        <v>1097</v>
      </c>
      <c r="E3419" s="32" t="s">
        <v>1067</v>
      </c>
      <c r="F3419" s="30">
        <v>0.421</v>
      </c>
      <c r="G3419" s="30">
        <v>3.5</v>
      </c>
      <c r="J3419" s="30">
        <v>1</v>
      </c>
      <c r="K3419" s="33">
        <v>1.4735</v>
      </c>
      <c r="L3419" s="33">
        <f>F3419*G3419*J3419</f>
        <v>1.4735</v>
      </c>
    </row>
    <row r="3420" spans="11:12" ht="14.25">
      <c r="K3420" s="33">
        <v>2.961</v>
      </c>
      <c r="L3420" s="33">
        <f>SUM(L3418:L3419)</f>
        <v>2.9610000000000003</v>
      </c>
    </row>
    <row r="3421" ht="14.25">
      <c r="D3421" s="31" t="s">
        <v>1058</v>
      </c>
    </row>
    <row r="3422" spans="4:12" ht="14.25">
      <c r="D3422" s="31" t="s">
        <v>1073</v>
      </c>
      <c r="F3422" s="30">
        <v>10</v>
      </c>
      <c r="K3422" s="33">
        <v>1.67</v>
      </c>
      <c r="L3422" s="33">
        <f>L3416*F3422*0.01</f>
        <v>1.67</v>
      </c>
    </row>
    <row r="3423" spans="4:12" ht="14.25">
      <c r="D3423" s="31" t="s">
        <v>1068</v>
      </c>
      <c r="F3423" s="30">
        <v>95</v>
      </c>
      <c r="K3423" s="33">
        <v>2.81295</v>
      </c>
      <c r="L3423" s="33">
        <f>L3420*F3423*0.01</f>
        <v>2.8129500000000003</v>
      </c>
    </row>
    <row r="3424" spans="4:12" ht="14.25">
      <c r="D3424" s="31" t="s">
        <v>1060</v>
      </c>
      <c r="K3424" s="33">
        <v>19.661</v>
      </c>
      <c r="L3424" s="33">
        <f>L3416+L3420</f>
        <v>19.661</v>
      </c>
    </row>
    <row r="3425" spans="4:12" ht="14.25">
      <c r="D3425" s="31" t="s">
        <v>1061</v>
      </c>
      <c r="K3425" s="33">
        <v>4.48295</v>
      </c>
      <c r="L3425" s="33">
        <f>L3422+L3423</f>
        <v>4.482950000000001</v>
      </c>
    </row>
    <row r="3426" spans="4:12" ht="14.25">
      <c r="D3426" s="31" t="s">
        <v>1062</v>
      </c>
      <c r="F3426" s="30">
        <v>10</v>
      </c>
      <c r="K3426" s="33">
        <v>2.41439</v>
      </c>
      <c r="L3426" s="33">
        <f>L3416*F3426*0.01+L3422*F3426*0.01+L3420*F3426*0.01+L3423*F3426*0.01</f>
        <v>2.414395</v>
      </c>
    </row>
    <row r="3427" spans="4:12" ht="14.25">
      <c r="D3427" s="31" t="s">
        <v>1063</v>
      </c>
      <c r="K3427" s="33">
        <v>26.55834</v>
      </c>
      <c r="L3427" s="33">
        <f>L3416+L3420+L3425+L3426</f>
        <v>26.558345000000003</v>
      </c>
    </row>
    <row r="3429" spans="1:6" ht="14.25">
      <c r="A3429" s="30" t="s">
        <v>181</v>
      </c>
      <c r="D3429" s="31" t="s">
        <v>877</v>
      </c>
      <c r="E3429" s="32" t="s">
        <v>722</v>
      </c>
      <c r="F3429" s="30">
        <v>4</v>
      </c>
    </row>
    <row r="3431" ht="14.25">
      <c r="D3431" s="31" t="s">
        <v>1070</v>
      </c>
    </row>
    <row r="3432" spans="6:11" ht="14.25">
      <c r="F3432" s="30" t="s">
        <v>1053</v>
      </c>
      <c r="G3432" s="30" t="s">
        <v>720</v>
      </c>
      <c r="H3432" s="30" t="s">
        <v>1046</v>
      </c>
      <c r="I3432" s="30" t="s">
        <v>1047</v>
      </c>
      <c r="J3432" s="30" t="s">
        <v>1048</v>
      </c>
      <c r="K3432" s="33" t="s">
        <v>1054</v>
      </c>
    </row>
    <row r="3433" spans="4:12" ht="14.25">
      <c r="D3433" s="31" t="s">
        <v>130</v>
      </c>
      <c r="E3433" s="32" t="s">
        <v>722</v>
      </c>
      <c r="F3433" s="30">
        <v>1</v>
      </c>
      <c r="G3433" s="30">
        <v>50</v>
      </c>
      <c r="H3433" s="30">
        <v>0</v>
      </c>
      <c r="I3433" s="30">
        <v>50</v>
      </c>
      <c r="J3433" s="30">
        <v>1</v>
      </c>
      <c r="K3433" s="33">
        <v>50</v>
      </c>
      <c r="L3433" s="33">
        <f>F3433*G3433*(1+H3433*0.01)*J3433</f>
        <v>50</v>
      </c>
    </row>
    <row r="3434" spans="4:12" ht="14.25">
      <c r="D3434" s="31" t="s">
        <v>1240</v>
      </c>
      <c r="E3434" s="32" t="s">
        <v>725</v>
      </c>
      <c r="F3434" s="30">
        <v>0.22</v>
      </c>
      <c r="G3434" s="30">
        <v>95</v>
      </c>
      <c r="H3434" s="30">
        <v>0</v>
      </c>
      <c r="I3434" s="30">
        <v>95</v>
      </c>
      <c r="J3434" s="30">
        <v>1</v>
      </c>
      <c r="K3434" s="33">
        <v>20.9</v>
      </c>
      <c r="L3434" s="33">
        <f>F3434*G3434*(1+H3434*0.01)*J3434</f>
        <v>20.9</v>
      </c>
    </row>
    <row r="3435" spans="3:12" ht="14.25">
      <c r="C3435" s="30">
        <v>316</v>
      </c>
      <c r="D3435" s="31" t="s">
        <v>1076</v>
      </c>
      <c r="E3435" s="32" t="s">
        <v>725</v>
      </c>
      <c r="F3435" s="30">
        <v>0.12</v>
      </c>
      <c r="G3435" s="30">
        <v>1.2</v>
      </c>
      <c r="H3435" s="30">
        <v>0</v>
      </c>
      <c r="I3435" s="30">
        <v>1.2</v>
      </c>
      <c r="J3435" s="30">
        <v>1</v>
      </c>
      <c r="K3435" s="33">
        <v>0.144</v>
      </c>
      <c r="L3435" s="33">
        <f>F3435*G3435*(1+H3435*0.01)*J3435</f>
        <v>0.144</v>
      </c>
    </row>
    <row r="3436" spans="4:12" ht="14.25">
      <c r="D3436" s="31" t="s">
        <v>131</v>
      </c>
      <c r="E3436" s="32" t="s">
        <v>725</v>
      </c>
      <c r="F3436" s="30">
        <v>0.44</v>
      </c>
      <c r="G3436" s="30">
        <v>15</v>
      </c>
      <c r="H3436" s="30">
        <v>0</v>
      </c>
      <c r="I3436" s="30">
        <v>15</v>
      </c>
      <c r="J3436" s="30">
        <v>1</v>
      </c>
      <c r="K3436" s="33">
        <v>6.6</v>
      </c>
      <c r="L3436" s="33">
        <f>F3436*G3436*(1+H3436*0.01)*J3436</f>
        <v>6.6</v>
      </c>
    </row>
    <row r="3437" spans="11:12" ht="14.25">
      <c r="K3437" s="33">
        <v>77.644</v>
      </c>
      <c r="L3437" s="33">
        <f>SUM(L3433:L3436)</f>
        <v>77.644</v>
      </c>
    </row>
    <row r="3438" ht="14.25">
      <c r="D3438" s="31" t="s">
        <v>1065</v>
      </c>
    </row>
    <row r="3439" spans="4:12" ht="14.25">
      <c r="D3439" s="31" t="s">
        <v>1072</v>
      </c>
      <c r="E3439" s="32" t="s">
        <v>1067</v>
      </c>
      <c r="F3439" s="30">
        <v>1.65</v>
      </c>
      <c r="G3439" s="30">
        <v>3.5</v>
      </c>
      <c r="J3439" s="30">
        <v>1</v>
      </c>
      <c r="K3439" s="33">
        <v>5.775</v>
      </c>
      <c r="L3439" s="33">
        <f>F3439*G3439*J3439</f>
        <v>5.7749999999999995</v>
      </c>
    </row>
    <row r="3440" spans="4:12" ht="14.25">
      <c r="D3440" s="31" t="s">
        <v>1072</v>
      </c>
      <c r="E3440" s="32" t="s">
        <v>1067</v>
      </c>
      <c r="F3440" s="30">
        <v>0.752</v>
      </c>
      <c r="G3440" s="30">
        <v>3.5</v>
      </c>
      <c r="J3440" s="30">
        <v>1</v>
      </c>
      <c r="K3440" s="33">
        <v>2.632</v>
      </c>
      <c r="L3440" s="33">
        <f>F3440*G3440*J3440</f>
        <v>2.632</v>
      </c>
    </row>
    <row r="3441" spans="11:12" ht="14.25">
      <c r="K3441" s="33">
        <v>8.407</v>
      </c>
      <c r="L3441" s="33">
        <f>SUM(L3439:L3440)</f>
        <v>8.407</v>
      </c>
    </row>
    <row r="3442" ht="14.25">
      <c r="D3442" s="31" t="s">
        <v>1058</v>
      </c>
    </row>
    <row r="3443" spans="4:12" ht="14.25">
      <c r="D3443" s="31" t="s">
        <v>1073</v>
      </c>
      <c r="F3443" s="30">
        <v>10</v>
      </c>
      <c r="K3443" s="33">
        <v>7.7644</v>
      </c>
      <c r="L3443" s="33">
        <f>L3437*F3443*0.01</f>
        <v>7.764400000000001</v>
      </c>
    </row>
    <row r="3444" spans="4:12" ht="14.25">
      <c r="D3444" s="31" t="s">
        <v>1068</v>
      </c>
      <c r="F3444" s="30">
        <v>95</v>
      </c>
      <c r="K3444" s="33">
        <v>7.98665</v>
      </c>
      <c r="L3444" s="33">
        <f>L3441*F3444*0.01</f>
        <v>7.98665</v>
      </c>
    </row>
    <row r="3445" spans="4:12" ht="14.25">
      <c r="D3445" s="31" t="s">
        <v>1060</v>
      </c>
      <c r="K3445" s="33">
        <v>86.051</v>
      </c>
      <c r="L3445" s="33">
        <f>L3437+L3441</f>
        <v>86.051</v>
      </c>
    </row>
    <row r="3446" spans="4:12" ht="14.25">
      <c r="D3446" s="31" t="s">
        <v>1061</v>
      </c>
      <c r="K3446" s="33">
        <v>15.75105</v>
      </c>
      <c r="L3446" s="33">
        <f>L3443+L3444</f>
        <v>15.751050000000001</v>
      </c>
    </row>
    <row r="3447" spans="4:12" ht="14.25">
      <c r="D3447" s="31" t="s">
        <v>1062</v>
      </c>
      <c r="F3447" s="30">
        <v>10</v>
      </c>
      <c r="K3447" s="33">
        <v>10.1802</v>
      </c>
      <c r="L3447" s="33">
        <f>L3437*F3447*0.01+L3443*F3447*0.01+L3441*F3447*0.01+L3444*F3447*0.01</f>
        <v>10.180205</v>
      </c>
    </row>
    <row r="3448" spans="4:12" ht="14.25">
      <c r="D3448" s="31" t="s">
        <v>1063</v>
      </c>
      <c r="K3448" s="33">
        <v>111.98226</v>
      </c>
      <c r="L3448" s="33">
        <f>L3437+L3441+L3446+L3447</f>
        <v>111.98225500000001</v>
      </c>
    </row>
    <row r="3450" spans="1:6" ht="14.25">
      <c r="A3450" s="30" t="s">
        <v>184</v>
      </c>
      <c r="D3450" s="31" t="s">
        <v>878</v>
      </c>
      <c r="E3450" s="32" t="s">
        <v>731</v>
      </c>
      <c r="F3450" s="30">
        <v>858</v>
      </c>
    </row>
    <row r="3452" ht="14.25">
      <c r="D3452" s="31" t="s">
        <v>1070</v>
      </c>
    </row>
    <row r="3453" spans="6:11" ht="14.25">
      <c r="F3453" s="30" t="s">
        <v>1053</v>
      </c>
      <c r="G3453" s="30" t="s">
        <v>720</v>
      </c>
      <c r="H3453" s="30" t="s">
        <v>1046</v>
      </c>
      <c r="I3453" s="30" t="s">
        <v>1047</v>
      </c>
      <c r="J3453" s="30" t="s">
        <v>1048</v>
      </c>
      <c r="K3453" s="33" t="s">
        <v>1054</v>
      </c>
    </row>
    <row r="3454" spans="3:12" ht="14.25">
      <c r="C3454" s="30" t="s">
        <v>641</v>
      </c>
      <c r="D3454" s="31" t="s">
        <v>133</v>
      </c>
      <c r="E3454" s="32" t="s">
        <v>725</v>
      </c>
      <c r="F3454" s="30">
        <v>0.16</v>
      </c>
      <c r="G3454" s="30">
        <v>1.3</v>
      </c>
      <c r="H3454" s="30">
        <v>0</v>
      </c>
      <c r="I3454" s="30">
        <v>1.3</v>
      </c>
      <c r="J3454" s="30">
        <v>1</v>
      </c>
      <c r="K3454" s="33">
        <v>0.208</v>
      </c>
      <c r="L3454" s="33">
        <f>F3454*G3454*(1+H3454*0.01)*J3454</f>
        <v>0.20800000000000002</v>
      </c>
    </row>
    <row r="3455" spans="3:12" ht="14.25">
      <c r="C3455" s="30" t="s">
        <v>604</v>
      </c>
      <c r="D3455" s="31" t="s">
        <v>16</v>
      </c>
      <c r="E3455" s="32" t="s">
        <v>17</v>
      </c>
      <c r="F3455" s="30">
        <v>0.48</v>
      </c>
      <c r="G3455" s="30">
        <v>0.18</v>
      </c>
      <c r="H3455" s="30">
        <v>0</v>
      </c>
      <c r="I3455" s="30">
        <v>0.18</v>
      </c>
      <c r="J3455" s="30">
        <v>1</v>
      </c>
      <c r="K3455" s="33">
        <v>0.0864</v>
      </c>
      <c r="L3455" s="33">
        <f>F3455*G3455*(1+H3455*0.01)*J3455</f>
        <v>0.08639999999999999</v>
      </c>
    </row>
    <row r="3456" spans="3:12" ht="14.25">
      <c r="C3456" s="30" t="s">
        <v>602</v>
      </c>
      <c r="D3456" s="31" t="s">
        <v>14</v>
      </c>
      <c r="E3456" s="32" t="s">
        <v>811</v>
      </c>
      <c r="F3456" s="30">
        <v>0.12</v>
      </c>
      <c r="G3456" s="30">
        <v>2.5</v>
      </c>
      <c r="H3456" s="30">
        <v>0</v>
      </c>
      <c r="I3456" s="30">
        <v>2.5</v>
      </c>
      <c r="J3456" s="30">
        <v>1</v>
      </c>
      <c r="K3456" s="33">
        <v>0.3</v>
      </c>
      <c r="L3456" s="33">
        <f>F3456*G3456*(1+H3456*0.01)*J3456</f>
        <v>0.3</v>
      </c>
    </row>
    <row r="3457" spans="4:12" ht="14.25">
      <c r="D3457" s="31" t="s">
        <v>134</v>
      </c>
      <c r="E3457" s="32" t="s">
        <v>731</v>
      </c>
      <c r="F3457" s="30">
        <v>1</v>
      </c>
      <c r="G3457" s="30">
        <v>128</v>
      </c>
      <c r="H3457" s="30">
        <v>0</v>
      </c>
      <c r="I3457" s="30">
        <v>128</v>
      </c>
      <c r="J3457" s="30">
        <v>1</v>
      </c>
      <c r="K3457" s="33">
        <v>128</v>
      </c>
      <c r="L3457" s="33">
        <f>F3457*G3457*(1+H3457*0.01)*J3457</f>
        <v>128</v>
      </c>
    </row>
    <row r="3458" spans="11:12" ht="14.25">
      <c r="K3458" s="33">
        <v>128.5944</v>
      </c>
      <c r="L3458" s="33">
        <f>SUM(L3454:L3457)</f>
        <v>128.5944</v>
      </c>
    </row>
    <row r="3459" ht="14.25">
      <c r="D3459" s="31" t="s">
        <v>1052</v>
      </c>
    </row>
    <row r="3460" spans="4:12" ht="28.5">
      <c r="D3460" s="31" t="s">
        <v>135</v>
      </c>
      <c r="E3460" s="32" t="s">
        <v>1056</v>
      </c>
      <c r="F3460" s="30">
        <v>0.007</v>
      </c>
      <c r="G3460" s="30">
        <v>360</v>
      </c>
      <c r="J3460" s="30">
        <v>1</v>
      </c>
      <c r="K3460" s="33">
        <v>2.52</v>
      </c>
      <c r="L3460" s="33">
        <f>F3460*G3460*J3460</f>
        <v>2.52</v>
      </c>
    </row>
    <row r="3461" ht="14.25">
      <c r="D3461" s="31" t="s">
        <v>1065</v>
      </c>
    </row>
    <row r="3462" spans="4:12" ht="14.25">
      <c r="D3462" s="31" t="s">
        <v>1072</v>
      </c>
      <c r="E3462" s="32" t="s">
        <v>1067</v>
      </c>
      <c r="F3462" s="30">
        <v>0.674</v>
      </c>
      <c r="G3462" s="30">
        <v>3.5</v>
      </c>
      <c r="J3462" s="30">
        <v>1</v>
      </c>
      <c r="K3462" s="33">
        <v>2.359</v>
      </c>
      <c r="L3462" s="33">
        <f>F3462*G3462*J3462</f>
        <v>2.359</v>
      </c>
    </row>
    <row r="3463" spans="4:12" ht="14.25">
      <c r="D3463" s="31" t="s">
        <v>136</v>
      </c>
      <c r="E3463" s="32" t="s">
        <v>1067</v>
      </c>
      <c r="F3463" s="30">
        <v>1.25</v>
      </c>
      <c r="G3463" s="30">
        <v>3.5</v>
      </c>
      <c r="J3463" s="30">
        <v>1</v>
      </c>
      <c r="K3463" s="33">
        <v>4.375</v>
      </c>
      <c r="L3463" s="33">
        <f>F3463*G3463*J3463</f>
        <v>4.375</v>
      </c>
    </row>
    <row r="3464" spans="11:12" ht="14.25">
      <c r="K3464" s="33">
        <v>6.734</v>
      </c>
      <c r="L3464" s="33">
        <f>SUM(L3462:L3463)</f>
        <v>6.734</v>
      </c>
    </row>
    <row r="3465" ht="14.25">
      <c r="D3465" s="31" t="s">
        <v>1058</v>
      </c>
    </row>
    <row r="3466" spans="4:12" ht="14.25">
      <c r="D3466" s="31" t="s">
        <v>1073</v>
      </c>
      <c r="F3466" s="30">
        <v>10</v>
      </c>
      <c r="K3466" s="33">
        <v>12.85944</v>
      </c>
      <c r="L3466" s="33">
        <f>L3458*F3466*0.01</f>
        <v>12.85944</v>
      </c>
    </row>
    <row r="3467" spans="4:12" ht="14.25">
      <c r="D3467" s="31" t="s">
        <v>1059</v>
      </c>
      <c r="F3467" s="30">
        <v>30</v>
      </c>
      <c r="K3467" s="33">
        <v>0.756</v>
      </c>
      <c r="L3467" s="33">
        <f>L3460*F3467*0.01</f>
        <v>0.756</v>
      </c>
    </row>
    <row r="3468" spans="4:12" ht="14.25">
      <c r="D3468" s="31" t="s">
        <v>1068</v>
      </c>
      <c r="F3468" s="30">
        <v>95</v>
      </c>
      <c r="K3468" s="33">
        <v>6.3973</v>
      </c>
      <c r="L3468" s="33">
        <f>L3464*F3468*0.01</f>
        <v>6.3973</v>
      </c>
    </row>
    <row r="3469" spans="4:12" ht="14.25">
      <c r="D3469" s="31" t="s">
        <v>1060</v>
      </c>
      <c r="K3469" s="33">
        <v>137.8484</v>
      </c>
      <c r="L3469" s="33">
        <f>L3458+L3460+L3464</f>
        <v>137.84840000000003</v>
      </c>
    </row>
    <row r="3470" spans="4:12" ht="14.25">
      <c r="D3470" s="31" t="s">
        <v>1061</v>
      </c>
      <c r="K3470" s="33">
        <v>20.01274</v>
      </c>
      <c r="L3470" s="33">
        <f>L3466+L3467+L3468</f>
        <v>20.01274</v>
      </c>
    </row>
    <row r="3471" spans="4:12" ht="14.25">
      <c r="D3471" s="31" t="s">
        <v>1062</v>
      </c>
      <c r="F3471" s="30">
        <v>10</v>
      </c>
      <c r="K3471" s="33">
        <v>15.78611</v>
      </c>
      <c r="L3471" s="33">
        <f>L3458*F3471*0.01+L3466*F3471*0.01+L3460*F3471*0.01+L3467*F3471*0.01+L3464*F3471*0.01+L3468*F3471*0.01</f>
        <v>15.786114000000001</v>
      </c>
    </row>
    <row r="3472" spans="4:12" ht="14.25">
      <c r="D3472" s="31" t="s">
        <v>1063</v>
      </c>
      <c r="K3472" s="33">
        <v>173.64725</v>
      </c>
      <c r="L3472" s="33">
        <f>L3458+L3460+L3464+L3470+L3471</f>
        <v>173.64725400000003</v>
      </c>
    </row>
    <row r="3474" spans="1:6" ht="14.25">
      <c r="A3474" s="30" t="s">
        <v>186</v>
      </c>
      <c r="D3474" s="31" t="s">
        <v>879</v>
      </c>
      <c r="E3474" s="32" t="s">
        <v>800</v>
      </c>
      <c r="F3474" s="30">
        <v>1453</v>
      </c>
    </row>
    <row r="3476" ht="14.25">
      <c r="D3476" s="31" t="s">
        <v>1070</v>
      </c>
    </row>
    <row r="3477" spans="6:11" ht="14.25">
      <c r="F3477" s="30" t="s">
        <v>1053</v>
      </c>
      <c r="G3477" s="30" t="s">
        <v>720</v>
      </c>
      <c r="H3477" s="30" t="s">
        <v>1046</v>
      </c>
      <c r="I3477" s="30" t="s">
        <v>1047</v>
      </c>
      <c r="J3477" s="30" t="s">
        <v>1048</v>
      </c>
      <c r="K3477" s="33" t="s">
        <v>1054</v>
      </c>
    </row>
    <row r="3478" spans="3:12" ht="14.25">
      <c r="C3478" s="30">
        <v>316</v>
      </c>
      <c r="D3478" s="31" t="s">
        <v>1076</v>
      </c>
      <c r="E3478" s="32" t="s">
        <v>725</v>
      </c>
      <c r="F3478" s="30">
        <v>0.001</v>
      </c>
      <c r="G3478" s="30">
        <v>1.2</v>
      </c>
      <c r="H3478" s="30">
        <v>0</v>
      </c>
      <c r="I3478" s="30">
        <v>1.2</v>
      </c>
      <c r="J3478" s="30">
        <v>1</v>
      </c>
      <c r="K3478" s="33">
        <v>0.0012</v>
      </c>
      <c r="L3478" s="33">
        <f>F3478*G3478*(1+H3478*0.01)*J3478</f>
        <v>0.0012</v>
      </c>
    </row>
    <row r="3479" spans="3:12" ht="14.25">
      <c r="C3479" s="30" t="s">
        <v>642</v>
      </c>
      <c r="D3479" s="31" t="s">
        <v>138</v>
      </c>
      <c r="E3479" s="32" t="s">
        <v>725</v>
      </c>
      <c r="F3479" s="30">
        <v>0.025</v>
      </c>
      <c r="G3479" s="30">
        <v>110</v>
      </c>
      <c r="H3479" s="30">
        <v>0</v>
      </c>
      <c r="I3479" s="30">
        <v>110</v>
      </c>
      <c r="J3479" s="30">
        <v>1</v>
      </c>
      <c r="K3479" s="33">
        <v>2.75</v>
      </c>
      <c r="L3479" s="33">
        <f>F3479*G3479*(1+H3479*0.01)*J3479</f>
        <v>2.75</v>
      </c>
    </row>
    <row r="3480" spans="3:12" ht="14.25">
      <c r="C3480" s="30">
        <v>1996</v>
      </c>
      <c r="D3480" s="31" t="s">
        <v>1101</v>
      </c>
      <c r="E3480" s="32" t="s">
        <v>811</v>
      </c>
      <c r="F3480" s="30">
        <v>6.25</v>
      </c>
      <c r="G3480" s="30">
        <v>0.16</v>
      </c>
      <c r="H3480" s="30">
        <v>0</v>
      </c>
      <c r="I3480" s="30">
        <v>0.16</v>
      </c>
      <c r="J3480" s="30">
        <v>1</v>
      </c>
      <c r="K3480" s="33">
        <v>1</v>
      </c>
      <c r="L3480" s="33">
        <f>F3480*G3480*(1+H3480*0.01)*J3480</f>
        <v>1</v>
      </c>
    </row>
    <row r="3481" spans="4:12" ht="14.25">
      <c r="D3481" s="31" t="s">
        <v>139</v>
      </c>
      <c r="E3481" s="32" t="s">
        <v>800</v>
      </c>
      <c r="F3481" s="30">
        <v>1</v>
      </c>
      <c r="G3481" s="30">
        <v>15</v>
      </c>
      <c r="H3481" s="30">
        <v>0</v>
      </c>
      <c r="I3481" s="30">
        <v>15</v>
      </c>
      <c r="J3481" s="30">
        <v>1</v>
      </c>
      <c r="K3481" s="33">
        <v>15</v>
      </c>
      <c r="L3481" s="33">
        <f>F3481*G3481*(1+H3481*0.01)*J3481</f>
        <v>15</v>
      </c>
    </row>
    <row r="3482" spans="11:12" ht="14.25">
      <c r="K3482" s="33">
        <v>18.7512</v>
      </c>
      <c r="L3482" s="33">
        <f>SUM(L3478:L3481)</f>
        <v>18.7512</v>
      </c>
    </row>
    <row r="3483" ht="14.25">
      <c r="D3483" s="31" t="s">
        <v>1052</v>
      </c>
    </row>
    <row r="3484" spans="4:12" ht="14.25">
      <c r="D3484" s="31" t="s">
        <v>140</v>
      </c>
      <c r="E3484" s="32" t="s">
        <v>1056</v>
      </c>
      <c r="F3484" s="30">
        <v>0.0012</v>
      </c>
      <c r="G3484" s="30">
        <v>240</v>
      </c>
      <c r="J3484" s="30">
        <v>1</v>
      </c>
      <c r="K3484" s="33">
        <v>0.288</v>
      </c>
      <c r="L3484" s="33">
        <f>F3484*G3484*J3484</f>
        <v>0.288</v>
      </c>
    </row>
    <row r="3485" ht="14.25">
      <c r="D3485" s="31" t="s">
        <v>1065</v>
      </c>
    </row>
    <row r="3486" spans="4:12" ht="14.25">
      <c r="D3486" s="31" t="s">
        <v>1251</v>
      </c>
      <c r="E3486" s="32" t="s">
        <v>1067</v>
      </c>
      <c r="F3486" s="30">
        <v>2.18</v>
      </c>
      <c r="G3486" s="30">
        <v>3.5</v>
      </c>
      <c r="J3486" s="30">
        <v>1</v>
      </c>
      <c r="K3486" s="33">
        <v>7.63</v>
      </c>
      <c r="L3486" s="33">
        <f>F3486*G3486*J3486</f>
        <v>7.630000000000001</v>
      </c>
    </row>
    <row r="3487" spans="4:12" ht="14.25">
      <c r="D3487" s="31" t="s">
        <v>1251</v>
      </c>
      <c r="E3487" s="32" t="s">
        <v>1067</v>
      </c>
      <c r="F3487" s="30">
        <v>0.954</v>
      </c>
      <c r="G3487" s="30">
        <v>3.5</v>
      </c>
      <c r="J3487" s="30">
        <v>1</v>
      </c>
      <c r="K3487" s="33">
        <v>3.339</v>
      </c>
      <c r="L3487" s="33">
        <f>F3487*G3487*J3487</f>
        <v>3.339</v>
      </c>
    </row>
    <row r="3488" spans="4:12" ht="14.25">
      <c r="D3488" s="31" t="s">
        <v>1072</v>
      </c>
      <c r="E3488" s="32" t="s">
        <v>1067</v>
      </c>
      <c r="F3488" s="30">
        <v>1.96</v>
      </c>
      <c r="G3488" s="30">
        <v>3.5</v>
      </c>
      <c r="J3488" s="30">
        <v>1</v>
      </c>
      <c r="K3488" s="33">
        <v>6.86</v>
      </c>
      <c r="L3488" s="33">
        <f>F3488*G3488*J3488</f>
        <v>6.859999999999999</v>
      </c>
    </row>
    <row r="3489" spans="11:12" ht="14.25">
      <c r="K3489" s="33">
        <v>17.829</v>
      </c>
      <c r="L3489" s="33">
        <f>SUM(L3486:L3488)</f>
        <v>17.829</v>
      </c>
    </row>
    <row r="3490" ht="14.25">
      <c r="D3490" s="31" t="s">
        <v>1058</v>
      </c>
    </row>
    <row r="3491" spans="4:12" ht="14.25">
      <c r="D3491" s="31" t="s">
        <v>1073</v>
      </c>
      <c r="F3491" s="30">
        <v>10</v>
      </c>
      <c r="K3491" s="33">
        <v>1.87512</v>
      </c>
      <c r="L3491" s="33">
        <f>L3482*F3491*0.01</f>
        <v>1.8751200000000001</v>
      </c>
    </row>
    <row r="3492" spans="4:12" ht="14.25">
      <c r="D3492" s="31" t="s">
        <v>1059</v>
      </c>
      <c r="F3492" s="30">
        <v>30</v>
      </c>
      <c r="K3492" s="33">
        <v>0.0864</v>
      </c>
      <c r="L3492" s="33">
        <f>L3484*F3492*0.01</f>
        <v>0.08639999999999999</v>
      </c>
    </row>
    <row r="3493" spans="4:12" ht="14.25">
      <c r="D3493" s="31" t="s">
        <v>1068</v>
      </c>
      <c r="F3493" s="30">
        <v>95</v>
      </c>
      <c r="K3493" s="33">
        <v>16.93755</v>
      </c>
      <c r="L3493" s="33">
        <f>L3489*F3493*0.01</f>
        <v>16.93755</v>
      </c>
    </row>
    <row r="3494" spans="4:12" ht="14.25">
      <c r="D3494" s="31" t="s">
        <v>1060</v>
      </c>
      <c r="K3494" s="33">
        <v>36.8682</v>
      </c>
      <c r="L3494" s="33">
        <f>L3482+L3484+L3489</f>
        <v>36.8682</v>
      </c>
    </row>
    <row r="3495" spans="4:12" ht="14.25">
      <c r="D3495" s="31" t="s">
        <v>1061</v>
      </c>
      <c r="K3495" s="33">
        <v>18.89907</v>
      </c>
      <c r="L3495" s="33">
        <f>L3491+L3492+L3493</f>
        <v>18.899070000000002</v>
      </c>
    </row>
    <row r="3496" spans="4:12" ht="14.25">
      <c r="D3496" s="31" t="s">
        <v>1062</v>
      </c>
      <c r="F3496" s="30">
        <v>10</v>
      </c>
      <c r="K3496" s="33">
        <v>5.57673</v>
      </c>
      <c r="L3496" s="33">
        <f>L3482*F3496*0.01+L3491*F3496*0.01+L3484*F3496*0.01+L3492*F3496*0.01+L3489*F3496*0.01+L3493*F3496*0.01</f>
        <v>5.576727000000001</v>
      </c>
    </row>
    <row r="3497" spans="4:12" ht="14.25">
      <c r="D3497" s="31" t="s">
        <v>1063</v>
      </c>
      <c r="K3497" s="33">
        <v>61.344</v>
      </c>
      <c r="L3497" s="33">
        <f>L3482+L3484+L3489+L3495+L3496</f>
        <v>61.343997</v>
      </c>
    </row>
    <row r="3499" spans="1:6" ht="14.25">
      <c r="A3499" s="30" t="s">
        <v>191</v>
      </c>
      <c r="D3499" s="31" t="s">
        <v>1032</v>
      </c>
      <c r="E3499" s="32" t="s">
        <v>722</v>
      </c>
      <c r="F3499" s="30">
        <v>3</v>
      </c>
    </row>
    <row r="3501" ht="14.25">
      <c r="D3501" s="31" t="s">
        <v>1070</v>
      </c>
    </row>
    <row r="3502" spans="6:11" ht="14.25">
      <c r="F3502" s="30" t="s">
        <v>1053</v>
      </c>
      <c r="G3502" s="30" t="s">
        <v>720</v>
      </c>
      <c r="H3502" s="30" t="s">
        <v>1046</v>
      </c>
      <c r="I3502" s="30" t="s">
        <v>1047</v>
      </c>
      <c r="J3502" s="30" t="s">
        <v>1048</v>
      </c>
      <c r="K3502" s="33" t="s">
        <v>1054</v>
      </c>
    </row>
    <row r="3503" spans="4:12" ht="28.5">
      <c r="D3503" s="31" t="s">
        <v>142</v>
      </c>
      <c r="E3503" s="32" t="s">
        <v>722</v>
      </c>
      <c r="F3503" s="30">
        <v>1</v>
      </c>
      <c r="G3503" s="30">
        <v>24520</v>
      </c>
      <c r="H3503" s="30">
        <v>0</v>
      </c>
      <c r="I3503" s="30">
        <v>24520</v>
      </c>
      <c r="J3503" s="30">
        <v>1</v>
      </c>
      <c r="K3503" s="33">
        <v>24520</v>
      </c>
      <c r="L3503" s="33">
        <f>F3503*G3503*(1+H3503*0.01)*J3503</f>
        <v>24520</v>
      </c>
    </row>
    <row r="3504" spans="4:12" ht="14.25">
      <c r="D3504" s="31" t="s">
        <v>143</v>
      </c>
      <c r="E3504" s="32" t="s">
        <v>725</v>
      </c>
      <c r="F3504" s="30">
        <v>3</v>
      </c>
      <c r="G3504" s="30">
        <v>125</v>
      </c>
      <c r="H3504" s="30">
        <v>0</v>
      </c>
      <c r="I3504" s="30">
        <v>125</v>
      </c>
      <c r="J3504" s="30">
        <v>1</v>
      </c>
      <c r="K3504" s="33">
        <v>375</v>
      </c>
      <c r="L3504" s="33">
        <f>F3504*G3504*(1+H3504*0.01)*J3504</f>
        <v>375</v>
      </c>
    </row>
    <row r="3505" spans="4:12" ht="14.25">
      <c r="D3505" s="31" t="s">
        <v>144</v>
      </c>
      <c r="E3505" s="32" t="s">
        <v>811</v>
      </c>
      <c r="F3505" s="30">
        <v>145</v>
      </c>
      <c r="G3505" s="30">
        <v>1.15</v>
      </c>
      <c r="H3505" s="30">
        <v>0</v>
      </c>
      <c r="I3505" s="30">
        <v>1.15</v>
      </c>
      <c r="J3505" s="30">
        <v>1</v>
      </c>
      <c r="K3505" s="33">
        <v>166.75</v>
      </c>
      <c r="L3505" s="33">
        <f>F3505*G3505*(1+H3505*0.01)*J3505</f>
        <v>166.75</v>
      </c>
    </row>
    <row r="3506" spans="11:12" ht="14.25">
      <c r="K3506" s="33">
        <v>25061.75</v>
      </c>
      <c r="L3506" s="33">
        <f>SUM(L3503:L3505)</f>
        <v>25061.75</v>
      </c>
    </row>
    <row r="3507" ht="14.25">
      <c r="D3507" s="31" t="s">
        <v>1052</v>
      </c>
    </row>
    <row r="3508" spans="4:12" ht="14.25">
      <c r="D3508" s="31" t="s">
        <v>1</v>
      </c>
      <c r="E3508" s="32" t="s">
        <v>1056</v>
      </c>
      <c r="F3508" s="30">
        <v>0.356</v>
      </c>
      <c r="G3508" s="30">
        <v>390</v>
      </c>
      <c r="J3508" s="30">
        <v>1</v>
      </c>
      <c r="K3508" s="33">
        <v>138.84</v>
      </c>
      <c r="L3508" s="33">
        <f>F3508*G3508*J3508</f>
        <v>138.84</v>
      </c>
    </row>
    <row r="3509" ht="14.25">
      <c r="D3509" s="31" t="s">
        <v>1065</v>
      </c>
    </row>
    <row r="3510" spans="4:12" ht="14.25">
      <c r="D3510" s="31" t="s">
        <v>1072</v>
      </c>
      <c r="E3510" s="32" t="s">
        <v>1067</v>
      </c>
      <c r="F3510" s="30">
        <v>5.26</v>
      </c>
      <c r="G3510" s="30">
        <v>3.5</v>
      </c>
      <c r="J3510" s="30">
        <v>1</v>
      </c>
      <c r="K3510" s="33">
        <v>18.41</v>
      </c>
      <c r="L3510" s="33">
        <f>F3510*G3510*J3510</f>
        <v>18.41</v>
      </c>
    </row>
    <row r="3511" spans="4:12" ht="14.25">
      <c r="D3511" s="31" t="s">
        <v>1072</v>
      </c>
      <c r="E3511" s="32" t="s">
        <v>1067</v>
      </c>
      <c r="F3511" s="30">
        <v>4.65</v>
      </c>
      <c r="G3511" s="30">
        <v>3.5</v>
      </c>
      <c r="J3511" s="30">
        <v>1</v>
      </c>
      <c r="K3511" s="33">
        <v>16.275</v>
      </c>
      <c r="L3511" s="33">
        <f>F3511*G3511*J3511</f>
        <v>16.275000000000002</v>
      </c>
    </row>
    <row r="3512" spans="4:12" ht="14.25">
      <c r="D3512" s="31" t="s">
        <v>1072</v>
      </c>
      <c r="E3512" s="32" t="s">
        <v>1067</v>
      </c>
      <c r="F3512" s="30">
        <v>3.598</v>
      </c>
      <c r="G3512" s="30">
        <v>3.5</v>
      </c>
      <c r="J3512" s="30">
        <v>1</v>
      </c>
      <c r="K3512" s="33">
        <v>12.593</v>
      </c>
      <c r="L3512" s="33">
        <f>F3512*G3512*J3512</f>
        <v>12.593</v>
      </c>
    </row>
    <row r="3513" spans="4:12" ht="14.25">
      <c r="D3513" s="31" t="s">
        <v>1183</v>
      </c>
      <c r="E3513" s="32" t="s">
        <v>1067</v>
      </c>
      <c r="F3513" s="30">
        <v>0.78</v>
      </c>
      <c r="G3513" s="30">
        <v>3.5</v>
      </c>
      <c r="J3513" s="30">
        <v>1</v>
      </c>
      <c r="K3513" s="33">
        <v>2.73</v>
      </c>
      <c r="L3513" s="33">
        <f>F3513*G3513*J3513</f>
        <v>2.73</v>
      </c>
    </row>
    <row r="3514" spans="4:12" ht="14.25">
      <c r="D3514" s="31" t="s">
        <v>1285</v>
      </c>
      <c r="E3514" s="32" t="s">
        <v>1067</v>
      </c>
      <c r="F3514" s="30">
        <v>8.75</v>
      </c>
      <c r="G3514" s="30">
        <v>3.5</v>
      </c>
      <c r="J3514" s="30">
        <v>1</v>
      </c>
      <c r="K3514" s="33">
        <v>30.625</v>
      </c>
      <c r="L3514" s="33">
        <f>F3514*G3514*J3514</f>
        <v>30.625</v>
      </c>
    </row>
    <row r="3515" spans="11:12" ht="14.25">
      <c r="K3515" s="33">
        <v>80.633</v>
      </c>
      <c r="L3515" s="33">
        <f>SUM(L3510:L3514)</f>
        <v>80.63300000000001</v>
      </c>
    </row>
    <row r="3516" ht="14.25">
      <c r="D3516" s="31" t="s">
        <v>1058</v>
      </c>
    </row>
    <row r="3517" spans="4:12" ht="14.25">
      <c r="D3517" s="31" t="s">
        <v>1073</v>
      </c>
      <c r="F3517" s="30">
        <v>10</v>
      </c>
      <c r="K3517" s="33">
        <v>2506.175</v>
      </c>
      <c r="L3517" s="33">
        <f>L3506*F3517*0.01</f>
        <v>2506.175</v>
      </c>
    </row>
    <row r="3518" spans="4:12" ht="14.25">
      <c r="D3518" s="31" t="s">
        <v>1059</v>
      </c>
      <c r="F3518" s="30">
        <v>30</v>
      </c>
      <c r="K3518" s="33">
        <v>41.652</v>
      </c>
      <c r="L3518" s="33">
        <f>L3508*F3518*0.01</f>
        <v>41.652</v>
      </c>
    </row>
    <row r="3519" spans="4:12" ht="14.25">
      <c r="D3519" s="31" t="s">
        <v>1068</v>
      </c>
      <c r="F3519" s="30">
        <v>95</v>
      </c>
      <c r="K3519" s="33">
        <v>76.60135</v>
      </c>
      <c r="L3519" s="33">
        <f>L3515*F3519*0.01</f>
        <v>76.60135000000001</v>
      </c>
    </row>
    <row r="3520" spans="4:12" ht="14.25">
      <c r="D3520" s="31" t="s">
        <v>1060</v>
      </c>
      <c r="K3520" s="33">
        <v>25281.223</v>
      </c>
      <c r="L3520" s="33">
        <f>L3506+L3508+L3515</f>
        <v>25281.223</v>
      </c>
    </row>
    <row r="3521" spans="4:12" ht="14.25">
      <c r="D3521" s="31" t="s">
        <v>1061</v>
      </c>
      <c r="K3521" s="33">
        <v>2624.42835</v>
      </c>
      <c r="L3521" s="33">
        <f>L3517+L3518+L3519</f>
        <v>2624.42835</v>
      </c>
    </row>
    <row r="3522" spans="4:12" ht="14.25">
      <c r="D3522" s="31" t="s">
        <v>1062</v>
      </c>
      <c r="F3522" s="30">
        <v>10</v>
      </c>
      <c r="K3522" s="33">
        <v>2790.56513</v>
      </c>
      <c r="L3522" s="33">
        <f>L3506*F3522*0.01+L3517*F3522*0.01+L3508*F3522*0.01+L3518*F3522*0.01+L3515*F3522*0.01+L3519*F3522*0.01</f>
        <v>2790.565135</v>
      </c>
    </row>
    <row r="3523" spans="4:12" ht="14.25">
      <c r="D3523" s="31" t="s">
        <v>1063</v>
      </c>
      <c r="K3523" s="33">
        <v>30696.21649</v>
      </c>
      <c r="L3523" s="33">
        <f>L3506+L3508+L3515+L3521+L3522</f>
        <v>30696.216485</v>
      </c>
    </row>
    <row r="3525" spans="1:6" ht="14.25">
      <c r="A3525" s="30" t="s">
        <v>195</v>
      </c>
      <c r="D3525" s="31" t="s">
        <v>880</v>
      </c>
      <c r="E3525" s="32" t="s">
        <v>722</v>
      </c>
      <c r="F3525" s="30">
        <v>1</v>
      </c>
    </row>
    <row r="3527" ht="14.25">
      <c r="D3527" s="31" t="s">
        <v>1070</v>
      </c>
    </row>
    <row r="3528" spans="6:11" ht="14.25">
      <c r="F3528" s="30" t="s">
        <v>1053</v>
      </c>
      <c r="G3528" s="30" t="s">
        <v>720</v>
      </c>
      <c r="H3528" s="30" t="s">
        <v>1046</v>
      </c>
      <c r="I3528" s="30" t="s">
        <v>1047</v>
      </c>
      <c r="J3528" s="30" t="s">
        <v>1048</v>
      </c>
      <c r="K3528" s="33" t="s">
        <v>1054</v>
      </c>
    </row>
    <row r="3529" spans="4:12" ht="28.5">
      <c r="D3529" s="31" t="s">
        <v>146</v>
      </c>
      <c r="E3529" s="32" t="s">
        <v>722</v>
      </c>
      <c r="F3529" s="30">
        <v>1</v>
      </c>
      <c r="G3529" s="30">
        <v>4600</v>
      </c>
      <c r="H3529" s="30">
        <v>0</v>
      </c>
      <c r="I3529" s="30">
        <v>4600</v>
      </c>
      <c r="J3529" s="30">
        <v>1</v>
      </c>
      <c r="K3529" s="33">
        <v>4600</v>
      </c>
      <c r="L3529" s="33">
        <f>F3529*G3529*(1+H3529*0.01)*J3529</f>
        <v>4600</v>
      </c>
    </row>
    <row r="3530" ht="14.25">
      <c r="D3530" s="31" t="s">
        <v>1082</v>
      </c>
    </row>
    <row r="3531" spans="4:12" ht="14.25">
      <c r="D3531" s="31" t="s">
        <v>147</v>
      </c>
      <c r="E3531" s="32" t="s">
        <v>1045</v>
      </c>
      <c r="F3531" s="30">
        <v>1</v>
      </c>
      <c r="G3531" s="30">
        <v>360</v>
      </c>
      <c r="J3531" s="30">
        <v>1</v>
      </c>
      <c r="K3531" s="33">
        <v>360</v>
      </c>
      <c r="L3531" s="33">
        <f>F3531*G3531*J3531</f>
        <v>360</v>
      </c>
    </row>
    <row r="3532" ht="14.25">
      <c r="D3532" s="31" t="s">
        <v>1058</v>
      </c>
    </row>
    <row r="3533" spans="4:12" ht="14.25">
      <c r="D3533" s="31" t="s">
        <v>1073</v>
      </c>
      <c r="F3533" s="30">
        <v>10</v>
      </c>
      <c r="K3533" s="33">
        <v>460</v>
      </c>
      <c r="L3533" s="33">
        <f>L3529*F3533*0.01</f>
        <v>460</v>
      </c>
    </row>
    <row r="3534" spans="4:12" ht="14.25">
      <c r="D3534" s="31" t="s">
        <v>1084</v>
      </c>
      <c r="F3534" s="30">
        <v>1</v>
      </c>
      <c r="K3534" s="33">
        <v>3.6</v>
      </c>
      <c r="L3534" s="33">
        <f>L3531*F3534*0.01</f>
        <v>3.6</v>
      </c>
    </row>
    <row r="3535" spans="4:12" ht="14.25">
      <c r="D3535" s="31" t="s">
        <v>1060</v>
      </c>
      <c r="K3535" s="33">
        <v>4960</v>
      </c>
      <c r="L3535" s="33">
        <f>L3529+L3531</f>
        <v>4960</v>
      </c>
    </row>
    <row r="3536" spans="4:12" ht="14.25">
      <c r="D3536" s="31" t="s">
        <v>1061</v>
      </c>
      <c r="K3536" s="33">
        <v>463.6</v>
      </c>
      <c r="L3536" s="33">
        <f>L3533+L3534</f>
        <v>463.6</v>
      </c>
    </row>
    <row r="3537" spans="4:12" ht="14.25">
      <c r="D3537" s="31" t="s">
        <v>1062</v>
      </c>
      <c r="F3537" s="30">
        <v>10</v>
      </c>
      <c r="K3537" s="33">
        <v>542.36</v>
      </c>
      <c r="L3537" s="33">
        <f>L3529*F3537*0.01+L3533*F3537*0.01+L3531*F3537*0.01+L3534*F3537*0.01</f>
        <v>542.36</v>
      </c>
    </row>
    <row r="3538" spans="4:12" ht="14.25">
      <c r="D3538" s="31" t="s">
        <v>1063</v>
      </c>
      <c r="K3538" s="33">
        <v>5965.96</v>
      </c>
      <c r="L3538" s="33">
        <f>L3529+L3531+L3536+L3537</f>
        <v>5965.96</v>
      </c>
    </row>
    <row r="3540" spans="1:6" ht="14.25">
      <c r="A3540" s="30" t="s">
        <v>196</v>
      </c>
      <c r="D3540" s="31" t="s">
        <v>880</v>
      </c>
      <c r="E3540" s="32" t="s">
        <v>722</v>
      </c>
      <c r="F3540" s="30">
        <v>1</v>
      </c>
    </row>
    <row r="3542" ht="14.25">
      <c r="D3542" s="31" t="s">
        <v>1070</v>
      </c>
    </row>
    <row r="3543" spans="6:11" ht="14.25">
      <c r="F3543" s="30" t="s">
        <v>1053</v>
      </c>
      <c r="G3543" s="30" t="s">
        <v>720</v>
      </c>
      <c r="H3543" s="30" t="s">
        <v>1046</v>
      </c>
      <c r="I3543" s="30" t="s">
        <v>1047</v>
      </c>
      <c r="J3543" s="30" t="s">
        <v>1048</v>
      </c>
      <c r="K3543" s="33" t="s">
        <v>1054</v>
      </c>
    </row>
    <row r="3544" spans="4:12" ht="28.5">
      <c r="D3544" s="31" t="s">
        <v>146</v>
      </c>
      <c r="E3544" s="32" t="s">
        <v>722</v>
      </c>
      <c r="F3544" s="30">
        <v>1</v>
      </c>
      <c r="G3544" s="30">
        <v>4388</v>
      </c>
      <c r="H3544" s="30">
        <v>0</v>
      </c>
      <c r="I3544" s="30">
        <v>4388</v>
      </c>
      <c r="J3544" s="30">
        <v>1</v>
      </c>
      <c r="K3544" s="33">
        <v>4388</v>
      </c>
      <c r="L3544" s="33">
        <f>F3544*G3544*(1+H3544*0.01)*J3544</f>
        <v>4388</v>
      </c>
    </row>
    <row r="3545" ht="14.25">
      <c r="D3545" s="31" t="s">
        <v>1082</v>
      </c>
    </row>
    <row r="3546" spans="4:12" ht="14.25">
      <c r="D3546" s="31" t="s">
        <v>149</v>
      </c>
      <c r="E3546" s="32" t="s">
        <v>1045</v>
      </c>
      <c r="F3546" s="30">
        <v>1</v>
      </c>
      <c r="G3546" s="30">
        <v>313</v>
      </c>
      <c r="J3546" s="30">
        <v>1</v>
      </c>
      <c r="K3546" s="33">
        <v>313</v>
      </c>
      <c r="L3546" s="33">
        <f>F3546*G3546*J3546</f>
        <v>313</v>
      </c>
    </row>
    <row r="3547" ht="14.25">
      <c r="D3547" s="31" t="s">
        <v>1058</v>
      </c>
    </row>
    <row r="3548" spans="4:12" ht="14.25">
      <c r="D3548" s="31" t="s">
        <v>1073</v>
      </c>
      <c r="F3548" s="30">
        <v>10</v>
      </c>
      <c r="K3548" s="33">
        <v>438.8</v>
      </c>
      <c r="L3548" s="33">
        <f>L3544*F3548*0.01</f>
        <v>438.8</v>
      </c>
    </row>
    <row r="3549" spans="4:12" ht="14.25">
      <c r="D3549" s="31" t="s">
        <v>1084</v>
      </c>
      <c r="F3549" s="30">
        <v>1</v>
      </c>
      <c r="K3549" s="33">
        <v>3.13</v>
      </c>
      <c r="L3549" s="33">
        <f>L3546*F3549*0.01</f>
        <v>3.13</v>
      </c>
    </row>
    <row r="3550" spans="4:12" ht="14.25">
      <c r="D3550" s="31" t="s">
        <v>1060</v>
      </c>
      <c r="K3550" s="33">
        <v>4701</v>
      </c>
      <c r="L3550" s="33">
        <f>L3544+L3546</f>
        <v>4701</v>
      </c>
    </row>
    <row r="3551" spans="4:12" ht="14.25">
      <c r="D3551" s="31" t="s">
        <v>1061</v>
      </c>
      <c r="K3551" s="33">
        <v>441.93</v>
      </c>
      <c r="L3551" s="33">
        <f>L3548+L3549</f>
        <v>441.93</v>
      </c>
    </row>
    <row r="3552" spans="4:12" ht="14.25">
      <c r="D3552" s="31" t="s">
        <v>1062</v>
      </c>
      <c r="F3552" s="30">
        <v>10</v>
      </c>
      <c r="K3552" s="33">
        <v>514.293</v>
      </c>
      <c r="L3552" s="33">
        <f>L3544*F3552*0.01+L3548*F3552*0.01+L3546*F3552*0.01+L3549*F3552*0.01</f>
        <v>514.293</v>
      </c>
    </row>
    <row r="3553" spans="4:12" ht="14.25">
      <c r="D3553" s="31" t="s">
        <v>1063</v>
      </c>
      <c r="K3553" s="33">
        <v>5657.223</v>
      </c>
      <c r="L3553" s="33">
        <f>L3544+L3546+L3551+L3552</f>
        <v>5657.223</v>
      </c>
    </row>
    <row r="3555" spans="1:6" ht="14.25">
      <c r="A3555" s="30" t="s">
        <v>197</v>
      </c>
      <c r="D3555" s="31" t="s">
        <v>881</v>
      </c>
      <c r="E3555" s="32" t="s">
        <v>722</v>
      </c>
      <c r="F3555" s="30">
        <v>1</v>
      </c>
    </row>
    <row r="3557" ht="14.25">
      <c r="D3557" s="31" t="s">
        <v>1070</v>
      </c>
    </row>
    <row r="3558" spans="6:11" ht="14.25">
      <c r="F3558" s="30" t="s">
        <v>1053</v>
      </c>
      <c r="G3558" s="30" t="s">
        <v>720</v>
      </c>
      <c r="H3558" s="30" t="s">
        <v>1046</v>
      </c>
      <c r="I3558" s="30" t="s">
        <v>1047</v>
      </c>
      <c r="J3558" s="30" t="s">
        <v>1048</v>
      </c>
      <c r="K3558" s="33" t="s">
        <v>1054</v>
      </c>
    </row>
    <row r="3559" spans="4:12" ht="28.5">
      <c r="D3559" s="31" t="s">
        <v>151</v>
      </c>
      <c r="E3559" s="32" t="s">
        <v>722</v>
      </c>
      <c r="F3559" s="30">
        <v>1</v>
      </c>
      <c r="G3559" s="30">
        <v>3500</v>
      </c>
      <c r="H3559" s="30">
        <v>0</v>
      </c>
      <c r="I3559" s="30">
        <v>3500</v>
      </c>
      <c r="J3559" s="30">
        <v>1</v>
      </c>
      <c r="K3559" s="33">
        <v>3500</v>
      </c>
      <c r="L3559" s="33">
        <f>F3559*G3559*(1+H3559*0.01)*J3559</f>
        <v>3500</v>
      </c>
    </row>
    <row r="3560" ht="14.25">
      <c r="D3560" s="31" t="s">
        <v>1082</v>
      </c>
    </row>
    <row r="3561" spans="4:12" ht="14.25">
      <c r="D3561" s="31" t="s">
        <v>152</v>
      </c>
      <c r="E3561" s="32" t="s">
        <v>1045</v>
      </c>
      <c r="F3561" s="30">
        <v>1</v>
      </c>
      <c r="G3561" s="30">
        <v>300</v>
      </c>
      <c r="J3561" s="30">
        <v>1</v>
      </c>
      <c r="K3561" s="33">
        <v>300</v>
      </c>
      <c r="L3561" s="33">
        <f>F3561*G3561*J3561</f>
        <v>300</v>
      </c>
    </row>
    <row r="3562" ht="14.25">
      <c r="D3562" s="31" t="s">
        <v>1058</v>
      </c>
    </row>
    <row r="3563" spans="4:12" ht="14.25">
      <c r="D3563" s="31" t="s">
        <v>1073</v>
      </c>
      <c r="F3563" s="30">
        <v>10</v>
      </c>
      <c r="K3563" s="33">
        <v>350</v>
      </c>
      <c r="L3563" s="33">
        <f>L3559*F3563*0.01</f>
        <v>350</v>
      </c>
    </row>
    <row r="3564" spans="4:12" ht="14.25">
      <c r="D3564" s="31" t="s">
        <v>1084</v>
      </c>
      <c r="F3564" s="30">
        <v>1</v>
      </c>
      <c r="K3564" s="33">
        <v>3</v>
      </c>
      <c r="L3564" s="33">
        <f>L3561*F3564*0.01</f>
        <v>3</v>
      </c>
    </row>
    <row r="3565" spans="4:12" ht="14.25">
      <c r="D3565" s="31" t="s">
        <v>1060</v>
      </c>
      <c r="K3565" s="33">
        <v>3800</v>
      </c>
      <c r="L3565" s="33">
        <f>L3559+L3561</f>
        <v>3800</v>
      </c>
    </row>
    <row r="3566" spans="4:12" ht="14.25">
      <c r="D3566" s="31" t="s">
        <v>1061</v>
      </c>
      <c r="K3566" s="33">
        <v>353</v>
      </c>
      <c r="L3566" s="33">
        <f>L3563+L3564</f>
        <v>353</v>
      </c>
    </row>
    <row r="3567" spans="4:12" ht="14.25">
      <c r="D3567" s="31" t="s">
        <v>1062</v>
      </c>
      <c r="F3567" s="30">
        <v>10</v>
      </c>
      <c r="K3567" s="33">
        <v>415.3</v>
      </c>
      <c r="L3567" s="33">
        <f>L3559*F3567*0.01+L3563*F3567*0.01+L3561*F3567*0.01+L3564*F3567*0.01</f>
        <v>415.3</v>
      </c>
    </row>
    <row r="3568" spans="4:12" ht="14.25">
      <c r="D3568" s="31" t="s">
        <v>1063</v>
      </c>
      <c r="K3568" s="33">
        <v>4568.3</v>
      </c>
      <c r="L3568" s="33">
        <f>L3559+L3561+L3566+L3567</f>
        <v>4568.3</v>
      </c>
    </row>
    <row r="3570" spans="1:6" ht="14.25">
      <c r="A3570" s="30" t="s">
        <v>201</v>
      </c>
      <c r="D3570" s="31" t="s">
        <v>882</v>
      </c>
      <c r="E3570" s="32" t="s">
        <v>722</v>
      </c>
      <c r="F3570" s="30">
        <v>1</v>
      </c>
    </row>
    <row r="3572" ht="14.25">
      <c r="D3572" s="31" t="s">
        <v>1070</v>
      </c>
    </row>
    <row r="3573" spans="6:11" ht="14.25">
      <c r="F3573" s="30" t="s">
        <v>1053</v>
      </c>
      <c r="G3573" s="30" t="s">
        <v>720</v>
      </c>
      <c r="H3573" s="30" t="s">
        <v>1046</v>
      </c>
      <c r="I3573" s="30" t="s">
        <v>1047</v>
      </c>
      <c r="J3573" s="30" t="s">
        <v>1048</v>
      </c>
      <c r="K3573" s="33" t="s">
        <v>1054</v>
      </c>
    </row>
    <row r="3574" spans="4:12" ht="28.5">
      <c r="D3574" s="31" t="s">
        <v>154</v>
      </c>
      <c r="E3574" s="32" t="s">
        <v>722</v>
      </c>
      <c r="F3574" s="30">
        <v>1</v>
      </c>
      <c r="G3574" s="30">
        <v>310</v>
      </c>
      <c r="H3574" s="30">
        <v>0</v>
      </c>
      <c r="I3574" s="30">
        <v>310</v>
      </c>
      <c r="J3574" s="30">
        <v>1</v>
      </c>
      <c r="K3574" s="33">
        <v>310</v>
      </c>
      <c r="L3574" s="33">
        <f>F3574*G3574*(1+H3574*0.01)*J3574</f>
        <v>310</v>
      </c>
    </row>
    <row r="3575" ht="14.25">
      <c r="D3575" s="31" t="s">
        <v>1082</v>
      </c>
    </row>
    <row r="3576" spans="4:12" ht="14.25">
      <c r="D3576" s="31" t="s">
        <v>155</v>
      </c>
      <c r="E3576" s="32" t="s">
        <v>1045</v>
      </c>
      <c r="F3576" s="30">
        <v>1</v>
      </c>
      <c r="G3576" s="30">
        <v>35</v>
      </c>
      <c r="J3576" s="30">
        <v>1</v>
      </c>
      <c r="K3576" s="33">
        <v>35</v>
      </c>
      <c r="L3576" s="33">
        <f>F3576*G3576*J3576</f>
        <v>35</v>
      </c>
    </row>
    <row r="3577" ht="14.25">
      <c r="D3577" s="31" t="s">
        <v>1058</v>
      </c>
    </row>
    <row r="3578" spans="4:12" ht="14.25">
      <c r="D3578" s="31" t="s">
        <v>1073</v>
      </c>
      <c r="F3578" s="30">
        <v>10</v>
      </c>
      <c r="K3578" s="33">
        <v>31</v>
      </c>
      <c r="L3578" s="33">
        <f>L3574*F3578*0.01</f>
        <v>31</v>
      </c>
    </row>
    <row r="3579" spans="4:12" ht="14.25">
      <c r="D3579" s="31" t="s">
        <v>1084</v>
      </c>
      <c r="F3579" s="30">
        <v>1</v>
      </c>
      <c r="K3579" s="33">
        <v>0.35</v>
      </c>
      <c r="L3579" s="33">
        <f>L3576*F3579*0.01</f>
        <v>0.35000000000000003</v>
      </c>
    </row>
    <row r="3580" spans="4:12" ht="14.25">
      <c r="D3580" s="31" t="s">
        <v>1060</v>
      </c>
      <c r="K3580" s="33">
        <v>345</v>
      </c>
      <c r="L3580" s="33">
        <f>L3574+L3576</f>
        <v>345</v>
      </c>
    </row>
    <row r="3581" spans="4:12" ht="14.25">
      <c r="D3581" s="31" t="s">
        <v>1061</v>
      </c>
      <c r="K3581" s="33">
        <v>31.35</v>
      </c>
      <c r="L3581" s="33">
        <f>L3578+L3579</f>
        <v>31.35</v>
      </c>
    </row>
    <row r="3582" spans="4:12" ht="14.25">
      <c r="D3582" s="31" t="s">
        <v>1062</v>
      </c>
      <c r="F3582" s="30">
        <v>10</v>
      </c>
      <c r="K3582" s="33">
        <v>37.635</v>
      </c>
      <c r="L3582" s="33">
        <f>L3574*F3582*0.01+L3578*F3582*0.01+L3576*F3582*0.01+L3579*F3582*0.01</f>
        <v>37.635</v>
      </c>
    </row>
    <row r="3583" spans="4:12" ht="14.25">
      <c r="D3583" s="31" t="s">
        <v>1063</v>
      </c>
      <c r="K3583" s="33">
        <v>413.985</v>
      </c>
      <c r="L3583" s="33">
        <f>L3574+L3576+L3581+L3582</f>
        <v>413.985</v>
      </c>
    </row>
    <row r="3585" spans="1:6" ht="14.25">
      <c r="A3585" s="30" t="s">
        <v>203</v>
      </c>
      <c r="D3585" s="31" t="s">
        <v>883</v>
      </c>
      <c r="E3585" s="32" t="s">
        <v>722</v>
      </c>
      <c r="F3585" s="30">
        <v>1</v>
      </c>
    </row>
    <row r="3587" ht="14.25">
      <c r="D3587" s="31" t="s">
        <v>1070</v>
      </c>
    </row>
    <row r="3588" spans="6:11" ht="14.25">
      <c r="F3588" s="30" t="s">
        <v>1053</v>
      </c>
      <c r="G3588" s="30" t="s">
        <v>720</v>
      </c>
      <c r="H3588" s="30" t="s">
        <v>1046</v>
      </c>
      <c r="I3588" s="30" t="s">
        <v>1047</v>
      </c>
      <c r="J3588" s="30" t="s">
        <v>1048</v>
      </c>
      <c r="K3588" s="33" t="s">
        <v>1054</v>
      </c>
    </row>
    <row r="3589" spans="4:12" ht="14.25">
      <c r="D3589" s="31" t="s">
        <v>157</v>
      </c>
      <c r="E3589" s="32" t="s">
        <v>722</v>
      </c>
      <c r="F3589" s="30">
        <v>1</v>
      </c>
      <c r="G3589" s="30">
        <v>830</v>
      </c>
      <c r="H3589" s="30">
        <v>0</v>
      </c>
      <c r="I3589" s="30">
        <v>830</v>
      </c>
      <c r="J3589" s="30">
        <v>1</v>
      </c>
      <c r="K3589" s="33">
        <v>830</v>
      </c>
      <c r="L3589" s="33">
        <f>F3589*G3589*(1+H3589*0.01)*J3589</f>
        <v>830</v>
      </c>
    </row>
    <row r="3590" ht="14.25">
      <c r="D3590" s="31" t="s">
        <v>1082</v>
      </c>
    </row>
    <row r="3591" spans="4:12" ht="14.25">
      <c r="D3591" s="31" t="s">
        <v>158</v>
      </c>
      <c r="E3591" s="32" t="s">
        <v>1045</v>
      </c>
      <c r="F3591" s="30">
        <v>1</v>
      </c>
      <c r="G3591" s="30">
        <v>70</v>
      </c>
      <c r="J3591" s="30">
        <v>1</v>
      </c>
      <c r="K3591" s="33">
        <v>70</v>
      </c>
      <c r="L3591" s="33">
        <f>F3591*G3591*J3591</f>
        <v>70</v>
      </c>
    </row>
    <row r="3592" ht="14.25">
      <c r="D3592" s="31" t="s">
        <v>1058</v>
      </c>
    </row>
    <row r="3593" spans="4:12" ht="14.25">
      <c r="D3593" s="31" t="s">
        <v>1073</v>
      </c>
      <c r="F3593" s="30">
        <v>10</v>
      </c>
      <c r="K3593" s="33">
        <v>83</v>
      </c>
      <c r="L3593" s="33">
        <f>L3589*F3593*0.01</f>
        <v>83</v>
      </c>
    </row>
    <row r="3594" spans="4:12" ht="14.25">
      <c r="D3594" s="31" t="s">
        <v>1084</v>
      </c>
      <c r="F3594" s="30">
        <v>1</v>
      </c>
      <c r="K3594" s="33">
        <v>0.7</v>
      </c>
      <c r="L3594" s="33">
        <f>L3591*F3594*0.01</f>
        <v>0.7000000000000001</v>
      </c>
    </row>
    <row r="3595" spans="4:12" ht="14.25">
      <c r="D3595" s="31" t="s">
        <v>1060</v>
      </c>
      <c r="K3595" s="33">
        <v>900</v>
      </c>
      <c r="L3595" s="33">
        <f>L3589+L3591</f>
        <v>900</v>
      </c>
    </row>
    <row r="3596" spans="4:12" ht="14.25">
      <c r="D3596" s="31" t="s">
        <v>1061</v>
      </c>
      <c r="K3596" s="33">
        <v>83.7</v>
      </c>
      <c r="L3596" s="33">
        <f>L3593+L3594</f>
        <v>83.7</v>
      </c>
    </row>
    <row r="3597" spans="4:12" ht="14.25">
      <c r="D3597" s="31" t="s">
        <v>1062</v>
      </c>
      <c r="F3597" s="30">
        <v>10</v>
      </c>
      <c r="K3597" s="33">
        <v>98.37</v>
      </c>
      <c r="L3597" s="33">
        <f>L3589*F3597*0.01+L3593*F3597*0.01+L3591*F3597*0.01+L3594*F3597*0.01</f>
        <v>98.36999999999999</v>
      </c>
    </row>
    <row r="3598" spans="4:12" ht="14.25">
      <c r="D3598" s="31" t="s">
        <v>1063</v>
      </c>
      <c r="K3598" s="33">
        <v>1082.07</v>
      </c>
      <c r="L3598" s="33">
        <f>L3589+L3591+L3596+L3597</f>
        <v>1082.07</v>
      </c>
    </row>
    <row r="3600" spans="1:6" ht="14.25">
      <c r="A3600" s="30" t="s">
        <v>204</v>
      </c>
      <c r="D3600" s="31" t="s">
        <v>884</v>
      </c>
      <c r="E3600" s="32" t="s">
        <v>722</v>
      </c>
      <c r="F3600" s="30">
        <v>1</v>
      </c>
    </row>
    <row r="3602" ht="14.25">
      <c r="D3602" s="31" t="s">
        <v>1070</v>
      </c>
    </row>
    <row r="3603" spans="6:11" ht="14.25">
      <c r="F3603" s="30" t="s">
        <v>1053</v>
      </c>
      <c r="G3603" s="30" t="s">
        <v>720</v>
      </c>
      <c r="H3603" s="30" t="s">
        <v>1046</v>
      </c>
      <c r="I3603" s="30" t="s">
        <v>1047</v>
      </c>
      <c r="J3603" s="30" t="s">
        <v>1048</v>
      </c>
      <c r="K3603" s="33" t="s">
        <v>1054</v>
      </c>
    </row>
    <row r="3604" spans="4:12" ht="28.5">
      <c r="D3604" s="31" t="s">
        <v>160</v>
      </c>
      <c r="E3604" s="32" t="s">
        <v>722</v>
      </c>
      <c r="F3604" s="30">
        <v>1</v>
      </c>
      <c r="G3604" s="30">
        <v>562</v>
      </c>
      <c r="H3604" s="30">
        <v>0</v>
      </c>
      <c r="I3604" s="30">
        <v>562</v>
      </c>
      <c r="J3604" s="30">
        <v>1</v>
      </c>
      <c r="K3604" s="33">
        <v>562</v>
      </c>
      <c r="L3604" s="33">
        <f>F3604*G3604*(1+H3604*0.01)*J3604</f>
        <v>562</v>
      </c>
    </row>
    <row r="3605" ht="14.25">
      <c r="D3605" s="31" t="s">
        <v>1082</v>
      </c>
    </row>
    <row r="3606" spans="4:12" ht="14.25">
      <c r="D3606" s="31" t="s">
        <v>158</v>
      </c>
      <c r="E3606" s="32" t="s">
        <v>1045</v>
      </c>
      <c r="F3606" s="30">
        <v>1</v>
      </c>
      <c r="G3606" s="30">
        <v>70</v>
      </c>
      <c r="J3606" s="30">
        <v>1</v>
      </c>
      <c r="K3606" s="33">
        <v>70</v>
      </c>
      <c r="L3606" s="33">
        <f>F3606*G3606*J3606</f>
        <v>70</v>
      </c>
    </row>
    <row r="3607" ht="14.25">
      <c r="D3607" s="31" t="s">
        <v>1058</v>
      </c>
    </row>
    <row r="3608" spans="4:12" ht="14.25">
      <c r="D3608" s="31" t="s">
        <v>1073</v>
      </c>
      <c r="F3608" s="30">
        <v>10</v>
      </c>
      <c r="K3608" s="33">
        <v>56.2</v>
      </c>
      <c r="L3608" s="33">
        <f>L3604*F3608*0.01</f>
        <v>56.2</v>
      </c>
    </row>
    <row r="3609" spans="4:12" ht="14.25">
      <c r="D3609" s="31" t="s">
        <v>1084</v>
      </c>
      <c r="F3609" s="30">
        <v>1</v>
      </c>
      <c r="K3609" s="33">
        <v>0.7</v>
      </c>
      <c r="L3609" s="33">
        <f>L3606*F3609*0.01</f>
        <v>0.7000000000000001</v>
      </c>
    </row>
    <row r="3610" spans="4:12" ht="14.25">
      <c r="D3610" s="31" t="s">
        <v>1060</v>
      </c>
      <c r="K3610" s="33">
        <v>632</v>
      </c>
      <c r="L3610" s="33">
        <f>L3604+L3606</f>
        <v>632</v>
      </c>
    </row>
    <row r="3611" spans="4:12" ht="14.25">
      <c r="D3611" s="31" t="s">
        <v>1061</v>
      </c>
      <c r="K3611" s="33">
        <v>56.9</v>
      </c>
      <c r="L3611" s="33">
        <f>L3608+L3609</f>
        <v>56.900000000000006</v>
      </c>
    </row>
    <row r="3612" spans="4:12" ht="14.25">
      <c r="D3612" s="31" t="s">
        <v>1062</v>
      </c>
      <c r="F3612" s="30">
        <v>10</v>
      </c>
      <c r="K3612" s="33">
        <v>68.89</v>
      </c>
      <c r="L3612" s="33">
        <f>L3604*F3612*0.01+L3608*F3612*0.01+L3606*F3612*0.01+L3609*F3612*0.01</f>
        <v>68.88999999999999</v>
      </c>
    </row>
    <row r="3613" spans="4:12" ht="14.25">
      <c r="D3613" s="31" t="s">
        <v>1063</v>
      </c>
      <c r="K3613" s="33">
        <v>757.79</v>
      </c>
      <c r="L3613" s="33">
        <f>L3604+L3606+L3611+L3612</f>
        <v>757.79</v>
      </c>
    </row>
    <row r="3615" spans="1:6" ht="14.25">
      <c r="A3615" s="30" t="s">
        <v>205</v>
      </c>
      <c r="D3615" s="31" t="s">
        <v>885</v>
      </c>
      <c r="E3615" s="32" t="s">
        <v>722</v>
      </c>
      <c r="F3615" s="30">
        <v>1</v>
      </c>
    </row>
    <row r="3617" ht="14.25">
      <c r="D3617" s="31" t="s">
        <v>1070</v>
      </c>
    </row>
    <row r="3618" spans="6:11" ht="14.25">
      <c r="F3618" s="30" t="s">
        <v>1053</v>
      </c>
      <c r="G3618" s="30" t="s">
        <v>720</v>
      </c>
      <c r="H3618" s="30" t="s">
        <v>1046</v>
      </c>
      <c r="I3618" s="30" t="s">
        <v>1047</v>
      </c>
      <c r="J3618" s="30" t="s">
        <v>1048</v>
      </c>
      <c r="K3618" s="33" t="s">
        <v>1054</v>
      </c>
    </row>
    <row r="3619" spans="4:12" ht="28.5">
      <c r="D3619" s="31" t="s">
        <v>162</v>
      </c>
      <c r="E3619" s="32" t="s">
        <v>722</v>
      </c>
      <c r="F3619" s="30">
        <v>1</v>
      </c>
      <c r="G3619" s="30">
        <v>630</v>
      </c>
      <c r="H3619" s="30">
        <v>0</v>
      </c>
      <c r="I3619" s="30">
        <v>630</v>
      </c>
      <c r="J3619" s="30">
        <v>1</v>
      </c>
      <c r="K3619" s="33">
        <v>630</v>
      </c>
      <c r="L3619" s="33">
        <f>F3619*G3619*(1+H3619*0.01)*J3619</f>
        <v>630</v>
      </c>
    </row>
    <row r="3620" ht="14.25">
      <c r="D3620" s="31" t="s">
        <v>1082</v>
      </c>
    </row>
    <row r="3621" spans="4:12" ht="14.25">
      <c r="D3621" s="31" t="s">
        <v>158</v>
      </c>
      <c r="E3621" s="32" t="s">
        <v>1045</v>
      </c>
      <c r="F3621" s="30">
        <v>1</v>
      </c>
      <c r="G3621" s="30">
        <v>35</v>
      </c>
      <c r="J3621" s="30">
        <v>1</v>
      </c>
      <c r="K3621" s="33">
        <v>35</v>
      </c>
      <c r="L3621" s="33">
        <f>F3621*G3621*J3621</f>
        <v>35</v>
      </c>
    </row>
    <row r="3622" ht="14.25">
      <c r="D3622" s="31" t="s">
        <v>1058</v>
      </c>
    </row>
    <row r="3623" spans="4:12" ht="14.25">
      <c r="D3623" s="31" t="s">
        <v>1073</v>
      </c>
      <c r="F3623" s="30">
        <v>10</v>
      </c>
      <c r="K3623" s="33">
        <v>63</v>
      </c>
      <c r="L3623" s="33">
        <f>L3619*F3623*0.01</f>
        <v>63</v>
      </c>
    </row>
    <row r="3624" spans="4:12" ht="14.25">
      <c r="D3624" s="31" t="s">
        <v>1084</v>
      </c>
      <c r="F3624" s="30">
        <v>1</v>
      </c>
      <c r="K3624" s="33">
        <v>0.35</v>
      </c>
      <c r="L3624" s="33">
        <f>L3621*F3624*0.01</f>
        <v>0.35000000000000003</v>
      </c>
    </row>
    <row r="3625" spans="4:12" ht="14.25">
      <c r="D3625" s="31" t="s">
        <v>1060</v>
      </c>
      <c r="K3625" s="33">
        <v>665</v>
      </c>
      <c r="L3625" s="33">
        <f>L3619+L3621</f>
        <v>665</v>
      </c>
    </row>
    <row r="3626" spans="4:12" ht="14.25">
      <c r="D3626" s="31" t="s">
        <v>1061</v>
      </c>
      <c r="K3626" s="33">
        <v>63.35</v>
      </c>
      <c r="L3626" s="33">
        <f>L3623+L3624</f>
        <v>63.35</v>
      </c>
    </row>
    <row r="3627" spans="4:12" ht="14.25">
      <c r="D3627" s="31" t="s">
        <v>1062</v>
      </c>
      <c r="F3627" s="30">
        <v>10</v>
      </c>
      <c r="K3627" s="33">
        <v>72.835</v>
      </c>
      <c r="L3627" s="33">
        <f>L3619*F3627*0.01+L3623*F3627*0.01+L3621*F3627*0.01+L3624*F3627*0.01</f>
        <v>72.835</v>
      </c>
    </row>
    <row r="3628" spans="4:12" ht="14.25">
      <c r="D3628" s="31" t="s">
        <v>1063</v>
      </c>
      <c r="K3628" s="33">
        <v>801.185</v>
      </c>
      <c r="L3628" s="33">
        <f>L3619+L3621+L3626+L3627</f>
        <v>801.1850000000001</v>
      </c>
    </row>
    <row r="3630" spans="1:6" ht="14.25">
      <c r="A3630" s="30" t="s">
        <v>207</v>
      </c>
      <c r="D3630" s="31" t="s">
        <v>886</v>
      </c>
      <c r="E3630" s="32" t="s">
        <v>722</v>
      </c>
      <c r="F3630" s="30">
        <v>1</v>
      </c>
    </row>
    <row r="3632" ht="14.25">
      <c r="D3632" s="31" t="s">
        <v>1070</v>
      </c>
    </row>
    <row r="3633" spans="6:11" ht="14.25">
      <c r="F3633" s="30" t="s">
        <v>1053</v>
      </c>
      <c r="G3633" s="30" t="s">
        <v>720</v>
      </c>
      <c r="H3633" s="30" t="s">
        <v>1046</v>
      </c>
      <c r="I3633" s="30" t="s">
        <v>1047</v>
      </c>
      <c r="J3633" s="30" t="s">
        <v>1048</v>
      </c>
      <c r="K3633" s="33" t="s">
        <v>1054</v>
      </c>
    </row>
    <row r="3634" spans="4:12" ht="14.25">
      <c r="D3634" s="31" t="s">
        <v>164</v>
      </c>
      <c r="E3634" s="32" t="s">
        <v>722</v>
      </c>
      <c r="F3634" s="30">
        <v>1</v>
      </c>
      <c r="G3634" s="30">
        <v>100</v>
      </c>
      <c r="H3634" s="30">
        <v>0</v>
      </c>
      <c r="I3634" s="30">
        <v>100</v>
      </c>
      <c r="J3634" s="30">
        <v>1</v>
      </c>
      <c r="K3634" s="33">
        <v>100</v>
      </c>
      <c r="L3634" s="33">
        <f>F3634*G3634*(1+H3634*0.01)*J3634</f>
        <v>100</v>
      </c>
    </row>
    <row r="3635" ht="14.25">
      <c r="D3635" s="31" t="s">
        <v>1082</v>
      </c>
    </row>
    <row r="3636" spans="4:12" ht="14.25">
      <c r="D3636" s="31" t="s">
        <v>165</v>
      </c>
      <c r="E3636" s="32" t="s">
        <v>1045</v>
      </c>
      <c r="F3636" s="30">
        <v>1</v>
      </c>
      <c r="G3636" s="30">
        <v>40</v>
      </c>
      <c r="J3636" s="30">
        <v>1</v>
      </c>
      <c r="K3636" s="33">
        <v>40</v>
      </c>
      <c r="L3636" s="33">
        <f>F3636*G3636*J3636</f>
        <v>40</v>
      </c>
    </row>
    <row r="3637" ht="14.25">
      <c r="D3637" s="31" t="s">
        <v>1058</v>
      </c>
    </row>
    <row r="3638" spans="4:12" ht="14.25">
      <c r="D3638" s="31" t="s">
        <v>1073</v>
      </c>
      <c r="F3638" s="30">
        <v>10</v>
      </c>
      <c r="K3638" s="33">
        <v>10</v>
      </c>
      <c r="L3638" s="33">
        <f>L3634*F3638*0.01</f>
        <v>10</v>
      </c>
    </row>
    <row r="3639" spans="4:12" ht="14.25">
      <c r="D3639" s="31" t="s">
        <v>1084</v>
      </c>
      <c r="F3639" s="30">
        <v>1</v>
      </c>
      <c r="K3639" s="33">
        <v>0.4</v>
      </c>
      <c r="L3639" s="33">
        <f>L3636*F3639*0.01</f>
        <v>0.4</v>
      </c>
    </row>
    <row r="3640" spans="4:12" ht="14.25">
      <c r="D3640" s="31" t="s">
        <v>1060</v>
      </c>
      <c r="K3640" s="33">
        <v>140</v>
      </c>
      <c r="L3640" s="33">
        <f>L3634+L3636</f>
        <v>140</v>
      </c>
    </row>
    <row r="3641" spans="4:12" ht="14.25">
      <c r="D3641" s="31" t="s">
        <v>1061</v>
      </c>
      <c r="K3641" s="33">
        <v>10.4</v>
      </c>
      <c r="L3641" s="33">
        <f>L3638+L3639</f>
        <v>10.4</v>
      </c>
    </row>
    <row r="3642" spans="4:12" ht="14.25">
      <c r="D3642" s="31" t="s">
        <v>1062</v>
      </c>
      <c r="F3642" s="30">
        <v>10</v>
      </c>
      <c r="K3642" s="33">
        <v>15.04</v>
      </c>
      <c r="L3642" s="33">
        <f>L3634*F3642*0.01+L3638*F3642*0.01+L3636*F3642*0.01+L3639*F3642*0.01</f>
        <v>15.04</v>
      </c>
    </row>
    <row r="3643" spans="4:12" ht="14.25">
      <c r="D3643" s="31" t="s">
        <v>1063</v>
      </c>
      <c r="K3643" s="33">
        <v>165.44</v>
      </c>
      <c r="L3643" s="33">
        <f>L3634+L3636+L3641+L3642</f>
        <v>165.44</v>
      </c>
    </row>
    <row r="3645" spans="1:6" ht="14.25">
      <c r="A3645" s="30" t="s">
        <v>209</v>
      </c>
      <c r="D3645" s="31" t="s">
        <v>887</v>
      </c>
      <c r="E3645" s="32" t="s">
        <v>722</v>
      </c>
      <c r="F3645" s="30">
        <v>1</v>
      </c>
    </row>
    <row r="3647" ht="14.25">
      <c r="D3647" s="31" t="s">
        <v>1070</v>
      </c>
    </row>
    <row r="3648" spans="6:11" ht="14.25">
      <c r="F3648" s="30" t="s">
        <v>1053</v>
      </c>
      <c r="G3648" s="30" t="s">
        <v>720</v>
      </c>
      <c r="H3648" s="30" t="s">
        <v>1046</v>
      </c>
      <c r="I3648" s="30" t="s">
        <v>1047</v>
      </c>
      <c r="J3648" s="30" t="s">
        <v>1048</v>
      </c>
      <c r="K3648" s="33" t="s">
        <v>1054</v>
      </c>
    </row>
    <row r="3649" spans="4:12" ht="28.5">
      <c r="D3649" s="31" t="s">
        <v>167</v>
      </c>
      <c r="E3649" s="32" t="s">
        <v>722</v>
      </c>
      <c r="F3649" s="30">
        <v>1</v>
      </c>
      <c r="G3649" s="30">
        <v>980</v>
      </c>
      <c r="H3649" s="30">
        <v>0</v>
      </c>
      <c r="I3649" s="30">
        <v>980</v>
      </c>
      <c r="J3649" s="30">
        <v>1</v>
      </c>
      <c r="K3649" s="33">
        <v>980</v>
      </c>
      <c r="L3649" s="33">
        <f>F3649*G3649*(1+H3649*0.01)*J3649</f>
        <v>980</v>
      </c>
    </row>
    <row r="3650" ht="14.25">
      <c r="D3650" s="31" t="s">
        <v>1082</v>
      </c>
    </row>
    <row r="3651" spans="4:12" ht="14.25">
      <c r="D3651" s="31" t="s">
        <v>168</v>
      </c>
      <c r="E3651" s="32" t="s">
        <v>1045</v>
      </c>
      <c r="F3651" s="30">
        <v>1</v>
      </c>
      <c r="G3651" s="30">
        <v>230</v>
      </c>
      <c r="J3651" s="30">
        <v>1</v>
      </c>
      <c r="K3651" s="33">
        <v>230</v>
      </c>
      <c r="L3651" s="33">
        <f>F3651*G3651*J3651</f>
        <v>230</v>
      </c>
    </row>
    <row r="3652" ht="14.25">
      <c r="D3652" s="31" t="s">
        <v>1058</v>
      </c>
    </row>
    <row r="3653" spans="4:12" ht="14.25">
      <c r="D3653" s="31" t="s">
        <v>1073</v>
      </c>
      <c r="F3653" s="30">
        <v>10</v>
      </c>
      <c r="K3653" s="33">
        <v>98</v>
      </c>
      <c r="L3653" s="33">
        <f>L3649*F3653*0.01</f>
        <v>98</v>
      </c>
    </row>
    <row r="3654" spans="4:12" ht="14.25">
      <c r="D3654" s="31" t="s">
        <v>1084</v>
      </c>
      <c r="F3654" s="30">
        <v>1</v>
      </c>
      <c r="K3654" s="33">
        <v>2.3</v>
      </c>
      <c r="L3654" s="33">
        <f>L3651*F3654*0.01</f>
        <v>2.3000000000000003</v>
      </c>
    </row>
    <row r="3655" spans="4:12" ht="14.25">
      <c r="D3655" s="31" t="s">
        <v>1060</v>
      </c>
      <c r="K3655" s="33">
        <v>1210</v>
      </c>
      <c r="L3655" s="33">
        <f>L3649+L3651</f>
        <v>1210</v>
      </c>
    </row>
    <row r="3656" spans="4:12" ht="14.25">
      <c r="D3656" s="31" t="s">
        <v>1061</v>
      </c>
      <c r="K3656" s="33">
        <v>100.3</v>
      </c>
      <c r="L3656" s="33">
        <f>L3653+L3654</f>
        <v>100.3</v>
      </c>
    </row>
    <row r="3657" spans="4:12" ht="14.25">
      <c r="D3657" s="31" t="s">
        <v>1062</v>
      </c>
      <c r="F3657" s="30">
        <v>10</v>
      </c>
      <c r="K3657" s="33">
        <v>131.03</v>
      </c>
      <c r="L3657" s="33">
        <f>L3649*F3657*0.01+L3653*F3657*0.01+L3651*F3657*0.01+L3654*F3657*0.01</f>
        <v>131.03</v>
      </c>
    </row>
    <row r="3658" spans="4:12" ht="14.25">
      <c r="D3658" s="31" t="s">
        <v>1063</v>
      </c>
      <c r="K3658" s="33">
        <v>1441.33</v>
      </c>
      <c r="L3658" s="33">
        <f>L3649+L3651+L3656+L3657</f>
        <v>1441.33</v>
      </c>
    </row>
    <row r="3660" spans="1:6" ht="14.25">
      <c r="A3660" s="30" t="s">
        <v>210</v>
      </c>
      <c r="D3660" s="31" t="s">
        <v>888</v>
      </c>
      <c r="E3660" s="32" t="s">
        <v>722</v>
      </c>
      <c r="F3660" s="30">
        <v>1</v>
      </c>
    </row>
    <row r="3662" ht="14.25">
      <c r="D3662" s="31" t="s">
        <v>1070</v>
      </c>
    </row>
    <row r="3663" spans="6:11" ht="14.25">
      <c r="F3663" s="30" t="s">
        <v>1053</v>
      </c>
      <c r="G3663" s="30" t="s">
        <v>720</v>
      </c>
      <c r="H3663" s="30" t="s">
        <v>1046</v>
      </c>
      <c r="I3663" s="30" t="s">
        <v>1047</v>
      </c>
      <c r="J3663" s="30" t="s">
        <v>1048</v>
      </c>
      <c r="K3663" s="33" t="s">
        <v>1054</v>
      </c>
    </row>
    <row r="3664" spans="4:12" ht="28.5">
      <c r="D3664" s="31" t="s">
        <v>170</v>
      </c>
      <c r="E3664" s="32" t="s">
        <v>722</v>
      </c>
      <c r="F3664" s="30">
        <v>1</v>
      </c>
      <c r="G3664" s="30">
        <v>1400</v>
      </c>
      <c r="H3664" s="30">
        <v>0</v>
      </c>
      <c r="I3664" s="30">
        <v>1400</v>
      </c>
      <c r="J3664" s="30">
        <v>1</v>
      </c>
      <c r="K3664" s="33">
        <v>1400</v>
      </c>
      <c r="L3664" s="33">
        <f>F3664*G3664*(1+H3664*0.01)*J3664</f>
        <v>1400</v>
      </c>
    </row>
    <row r="3665" spans="4:12" ht="28.5">
      <c r="D3665" s="31" t="s">
        <v>171</v>
      </c>
      <c r="E3665" s="32" t="s">
        <v>722</v>
      </c>
      <c r="F3665" s="30">
        <v>1</v>
      </c>
      <c r="G3665" s="30">
        <v>1400</v>
      </c>
      <c r="H3665" s="30">
        <v>0</v>
      </c>
      <c r="I3665" s="30">
        <v>1400</v>
      </c>
      <c r="J3665" s="30">
        <v>1</v>
      </c>
      <c r="K3665" s="33">
        <v>1400</v>
      </c>
      <c r="L3665" s="33">
        <f>F3665*G3665*(1+H3665*0.01)*J3665</f>
        <v>1400</v>
      </c>
    </row>
    <row r="3666" spans="11:12" ht="14.25">
      <c r="K3666" s="33">
        <v>2800</v>
      </c>
      <c r="L3666" s="33">
        <f>SUM(L3664:L3665)</f>
        <v>2800</v>
      </c>
    </row>
    <row r="3667" ht="14.25">
      <c r="D3667" s="31" t="s">
        <v>1082</v>
      </c>
    </row>
    <row r="3668" spans="4:12" ht="14.25">
      <c r="D3668" s="31" t="s">
        <v>168</v>
      </c>
      <c r="E3668" s="32" t="s">
        <v>1045</v>
      </c>
      <c r="F3668" s="30">
        <v>2</v>
      </c>
      <c r="G3668" s="30">
        <v>230</v>
      </c>
      <c r="J3668" s="30">
        <v>1</v>
      </c>
      <c r="K3668" s="33">
        <v>460</v>
      </c>
      <c r="L3668" s="33">
        <f>F3668*G3668*J3668</f>
        <v>460</v>
      </c>
    </row>
    <row r="3669" ht="14.25">
      <c r="D3669" s="31" t="s">
        <v>1058</v>
      </c>
    </row>
    <row r="3670" spans="4:12" ht="14.25">
      <c r="D3670" s="31" t="s">
        <v>1073</v>
      </c>
      <c r="F3670" s="30">
        <v>10</v>
      </c>
      <c r="K3670" s="33">
        <v>280</v>
      </c>
      <c r="L3670" s="33">
        <f>L3666*F3670*0.01</f>
        <v>280</v>
      </c>
    </row>
    <row r="3671" spans="4:12" ht="14.25">
      <c r="D3671" s="31" t="s">
        <v>1084</v>
      </c>
      <c r="F3671" s="30">
        <v>1</v>
      </c>
      <c r="K3671" s="33">
        <v>4.6</v>
      </c>
      <c r="L3671" s="33">
        <f>L3668*F3671*0.01</f>
        <v>4.6000000000000005</v>
      </c>
    </row>
    <row r="3672" spans="4:12" ht="14.25">
      <c r="D3672" s="31" t="s">
        <v>1060</v>
      </c>
      <c r="K3672" s="33">
        <v>3260</v>
      </c>
      <c r="L3672" s="33">
        <f>L3666+L3668</f>
        <v>3260</v>
      </c>
    </row>
    <row r="3673" spans="4:12" ht="14.25">
      <c r="D3673" s="31" t="s">
        <v>1061</v>
      </c>
      <c r="K3673" s="33">
        <v>284.6</v>
      </c>
      <c r="L3673" s="33">
        <f>L3670+L3671</f>
        <v>284.6</v>
      </c>
    </row>
    <row r="3674" spans="4:12" ht="14.25">
      <c r="D3674" s="31" t="s">
        <v>1062</v>
      </c>
      <c r="F3674" s="30">
        <v>10</v>
      </c>
      <c r="K3674" s="33">
        <v>354.46</v>
      </c>
      <c r="L3674" s="33">
        <f>L3666*F3674*0.01+L3670*F3674*0.01+L3668*F3674*0.01+L3671*F3674*0.01</f>
        <v>354.46</v>
      </c>
    </row>
    <row r="3675" spans="4:12" ht="14.25">
      <c r="D3675" s="31" t="s">
        <v>1063</v>
      </c>
      <c r="K3675" s="33">
        <v>3899.06</v>
      </c>
      <c r="L3675" s="33">
        <f>L3666+L3668+L3673+L3674</f>
        <v>3899.06</v>
      </c>
    </row>
    <row r="3677" spans="1:6" ht="14.25">
      <c r="A3677" s="30" t="s">
        <v>212</v>
      </c>
      <c r="D3677" s="31" t="s">
        <v>889</v>
      </c>
      <c r="E3677" s="32" t="s">
        <v>722</v>
      </c>
      <c r="F3677" s="30">
        <v>1</v>
      </c>
    </row>
    <row r="3679" ht="14.25">
      <c r="D3679" s="31" t="s">
        <v>1070</v>
      </c>
    </row>
    <row r="3680" spans="6:11" ht="14.25">
      <c r="F3680" s="30" t="s">
        <v>1053</v>
      </c>
      <c r="G3680" s="30" t="s">
        <v>720</v>
      </c>
      <c r="H3680" s="30" t="s">
        <v>1046</v>
      </c>
      <c r="I3680" s="30" t="s">
        <v>1047</v>
      </c>
      <c r="J3680" s="30" t="s">
        <v>1048</v>
      </c>
      <c r="K3680" s="33" t="s">
        <v>1054</v>
      </c>
    </row>
    <row r="3681" spans="4:12" ht="28.5">
      <c r="D3681" s="31" t="s">
        <v>173</v>
      </c>
      <c r="E3681" s="32" t="s">
        <v>722</v>
      </c>
      <c r="F3681" s="30">
        <v>1</v>
      </c>
      <c r="G3681" s="30">
        <v>1200</v>
      </c>
      <c r="H3681" s="30">
        <v>0</v>
      </c>
      <c r="I3681" s="30">
        <v>1200</v>
      </c>
      <c r="J3681" s="30">
        <v>1</v>
      </c>
      <c r="K3681" s="33">
        <v>1200</v>
      </c>
      <c r="L3681" s="33">
        <f>F3681*G3681*(1+H3681*0.01)*J3681</f>
        <v>1200</v>
      </c>
    </row>
    <row r="3682" ht="14.25">
      <c r="D3682" s="31" t="s">
        <v>1082</v>
      </c>
    </row>
    <row r="3683" spans="4:12" ht="14.25">
      <c r="D3683" s="31" t="s">
        <v>168</v>
      </c>
      <c r="E3683" s="32" t="s">
        <v>1045</v>
      </c>
      <c r="F3683" s="30">
        <v>1</v>
      </c>
      <c r="G3683" s="30">
        <v>230</v>
      </c>
      <c r="J3683" s="30">
        <v>1</v>
      </c>
      <c r="K3683" s="33">
        <v>230</v>
      </c>
      <c r="L3683" s="33">
        <f>F3683*G3683*J3683</f>
        <v>230</v>
      </c>
    </row>
    <row r="3684" ht="14.25">
      <c r="D3684" s="31" t="s">
        <v>1058</v>
      </c>
    </row>
    <row r="3685" spans="4:12" ht="14.25">
      <c r="D3685" s="31" t="s">
        <v>1073</v>
      </c>
      <c r="F3685" s="30">
        <v>10</v>
      </c>
      <c r="K3685" s="33">
        <v>120</v>
      </c>
      <c r="L3685" s="33">
        <f>L3681*F3685*0.01</f>
        <v>120</v>
      </c>
    </row>
    <row r="3686" spans="4:12" ht="14.25">
      <c r="D3686" s="31" t="s">
        <v>1084</v>
      </c>
      <c r="F3686" s="30">
        <v>1</v>
      </c>
      <c r="K3686" s="33">
        <v>2.3</v>
      </c>
      <c r="L3686" s="33">
        <f>L3683*F3686*0.01</f>
        <v>2.3000000000000003</v>
      </c>
    </row>
    <row r="3687" spans="4:12" ht="14.25">
      <c r="D3687" s="31" t="s">
        <v>1060</v>
      </c>
      <c r="K3687" s="33">
        <v>1430</v>
      </c>
      <c r="L3687" s="33">
        <f>L3681+L3683</f>
        <v>1430</v>
      </c>
    </row>
    <row r="3688" spans="4:12" ht="14.25">
      <c r="D3688" s="31" t="s">
        <v>1061</v>
      </c>
      <c r="K3688" s="33">
        <v>122.3</v>
      </c>
      <c r="L3688" s="33">
        <f>L3685+L3686</f>
        <v>122.3</v>
      </c>
    </row>
    <row r="3689" spans="4:12" ht="14.25">
      <c r="D3689" s="31" t="s">
        <v>1062</v>
      </c>
      <c r="F3689" s="30">
        <v>10</v>
      </c>
      <c r="K3689" s="33">
        <v>155.23</v>
      </c>
      <c r="L3689" s="33">
        <f>L3681*F3689*0.01+L3685*F3689*0.01+L3683*F3689*0.01+L3686*F3689*0.01</f>
        <v>155.23</v>
      </c>
    </row>
    <row r="3690" spans="4:12" ht="14.25">
      <c r="D3690" s="31" t="s">
        <v>1063</v>
      </c>
      <c r="K3690" s="33">
        <v>1707.53</v>
      </c>
      <c r="L3690" s="33">
        <f>L3681+L3683+L3688+L3689</f>
        <v>1707.53</v>
      </c>
    </row>
    <row r="3692" spans="1:6" ht="14.25">
      <c r="A3692" s="30" t="s">
        <v>213</v>
      </c>
      <c r="D3692" s="31" t="s">
        <v>890</v>
      </c>
      <c r="E3692" s="32" t="s">
        <v>722</v>
      </c>
      <c r="F3692" s="30">
        <v>1</v>
      </c>
    </row>
    <row r="3694" ht="14.25">
      <c r="D3694" s="31" t="s">
        <v>1070</v>
      </c>
    </row>
    <row r="3695" spans="6:11" ht="14.25">
      <c r="F3695" s="30" t="s">
        <v>1053</v>
      </c>
      <c r="G3695" s="30" t="s">
        <v>720</v>
      </c>
      <c r="H3695" s="30" t="s">
        <v>1046</v>
      </c>
      <c r="I3695" s="30" t="s">
        <v>1047</v>
      </c>
      <c r="J3695" s="30" t="s">
        <v>1048</v>
      </c>
      <c r="K3695" s="33" t="s">
        <v>1054</v>
      </c>
    </row>
    <row r="3696" spans="4:12" ht="28.5">
      <c r="D3696" s="31" t="s">
        <v>175</v>
      </c>
      <c r="E3696" s="32" t="s">
        <v>722</v>
      </c>
      <c r="F3696" s="30">
        <v>1</v>
      </c>
      <c r="G3696" s="30">
        <v>1080</v>
      </c>
      <c r="H3696" s="30">
        <v>0</v>
      </c>
      <c r="I3696" s="30">
        <v>1080</v>
      </c>
      <c r="J3696" s="30">
        <v>1</v>
      </c>
      <c r="K3696" s="33">
        <v>1080</v>
      </c>
      <c r="L3696" s="33">
        <f>F3696*G3696*(1+H3696*0.01)*J3696</f>
        <v>1080</v>
      </c>
    </row>
    <row r="3697" ht="14.25">
      <c r="D3697" s="31" t="s">
        <v>1082</v>
      </c>
    </row>
    <row r="3698" spans="4:12" ht="14.25">
      <c r="D3698" s="31" t="s">
        <v>168</v>
      </c>
      <c r="E3698" s="32" t="s">
        <v>1045</v>
      </c>
      <c r="F3698" s="30">
        <v>1</v>
      </c>
      <c r="G3698" s="30">
        <v>230</v>
      </c>
      <c r="J3698" s="30">
        <v>1</v>
      </c>
      <c r="K3698" s="33">
        <v>230</v>
      </c>
      <c r="L3698" s="33">
        <f>F3698*G3698*J3698</f>
        <v>230</v>
      </c>
    </row>
    <row r="3699" ht="14.25">
      <c r="D3699" s="31" t="s">
        <v>1058</v>
      </c>
    </row>
    <row r="3700" spans="4:12" ht="14.25">
      <c r="D3700" s="31" t="s">
        <v>1073</v>
      </c>
      <c r="F3700" s="30">
        <v>10</v>
      </c>
      <c r="K3700" s="33">
        <v>108</v>
      </c>
      <c r="L3700" s="33">
        <f>L3696*F3700*0.01</f>
        <v>108</v>
      </c>
    </row>
    <row r="3701" spans="4:12" ht="14.25">
      <c r="D3701" s="31" t="s">
        <v>1084</v>
      </c>
      <c r="F3701" s="30">
        <v>1</v>
      </c>
      <c r="K3701" s="33">
        <v>2.3</v>
      </c>
      <c r="L3701" s="33">
        <f>L3698*F3701*0.01</f>
        <v>2.3000000000000003</v>
      </c>
    </row>
    <row r="3702" spans="4:12" ht="14.25">
      <c r="D3702" s="31" t="s">
        <v>1060</v>
      </c>
      <c r="K3702" s="33">
        <v>1310</v>
      </c>
      <c r="L3702" s="33">
        <f>L3696+L3698</f>
        <v>1310</v>
      </c>
    </row>
    <row r="3703" spans="4:12" ht="14.25">
      <c r="D3703" s="31" t="s">
        <v>1061</v>
      </c>
      <c r="K3703" s="33">
        <v>110.3</v>
      </c>
      <c r="L3703" s="33">
        <f>L3700+L3701</f>
        <v>110.3</v>
      </c>
    </row>
    <row r="3704" spans="4:12" ht="14.25">
      <c r="D3704" s="31" t="s">
        <v>1062</v>
      </c>
      <c r="F3704" s="30">
        <v>10</v>
      </c>
      <c r="K3704" s="33">
        <v>142.03</v>
      </c>
      <c r="L3704" s="33">
        <f>L3696*F3704*0.01+L3700*F3704*0.01+L3698*F3704*0.01+L3701*F3704*0.01</f>
        <v>142.03</v>
      </c>
    </row>
    <row r="3705" spans="4:12" ht="14.25">
      <c r="D3705" s="31" t="s">
        <v>1063</v>
      </c>
      <c r="K3705" s="33">
        <v>1562.33</v>
      </c>
      <c r="L3705" s="33">
        <f>L3696+L3698+L3703+L3704</f>
        <v>1562.33</v>
      </c>
    </row>
    <row r="3707" spans="1:6" ht="14.25">
      <c r="A3707" s="30" t="s">
        <v>214</v>
      </c>
      <c r="D3707" s="31" t="s">
        <v>891</v>
      </c>
      <c r="E3707" s="32" t="s">
        <v>722</v>
      </c>
      <c r="F3707" s="30">
        <v>1</v>
      </c>
    </row>
    <row r="3709" ht="14.25">
      <c r="D3709" s="31" t="s">
        <v>1070</v>
      </c>
    </row>
    <row r="3710" spans="6:11" ht="14.25">
      <c r="F3710" s="30" t="s">
        <v>1053</v>
      </c>
      <c r="G3710" s="30" t="s">
        <v>720</v>
      </c>
      <c r="H3710" s="30" t="s">
        <v>1046</v>
      </c>
      <c r="I3710" s="30" t="s">
        <v>1047</v>
      </c>
      <c r="J3710" s="30" t="s">
        <v>1048</v>
      </c>
      <c r="K3710" s="33" t="s">
        <v>1054</v>
      </c>
    </row>
    <row r="3711" spans="4:12" ht="28.5">
      <c r="D3711" s="31" t="s">
        <v>177</v>
      </c>
      <c r="E3711" s="32" t="s">
        <v>722</v>
      </c>
      <c r="F3711" s="30">
        <v>1</v>
      </c>
      <c r="G3711" s="30">
        <v>850</v>
      </c>
      <c r="H3711" s="30">
        <v>0</v>
      </c>
      <c r="I3711" s="30">
        <v>850</v>
      </c>
      <c r="J3711" s="30">
        <v>1</v>
      </c>
      <c r="K3711" s="33">
        <v>850</v>
      </c>
      <c r="L3711" s="33">
        <f>F3711*G3711*(1+H3711*0.01)*J3711</f>
        <v>850</v>
      </c>
    </row>
    <row r="3712" ht="14.25">
      <c r="D3712" s="31" t="s">
        <v>1082</v>
      </c>
    </row>
    <row r="3713" spans="4:12" ht="14.25">
      <c r="D3713" s="31" t="s">
        <v>168</v>
      </c>
      <c r="E3713" s="32" t="s">
        <v>1045</v>
      </c>
      <c r="F3713" s="30">
        <v>1</v>
      </c>
      <c r="G3713" s="30">
        <v>230</v>
      </c>
      <c r="J3713" s="30">
        <v>1</v>
      </c>
      <c r="K3713" s="33">
        <v>230</v>
      </c>
      <c r="L3713" s="33">
        <f>F3713*G3713*J3713</f>
        <v>230</v>
      </c>
    </row>
    <row r="3714" ht="14.25">
      <c r="D3714" s="31" t="s">
        <v>1058</v>
      </c>
    </row>
    <row r="3715" spans="4:12" ht="14.25">
      <c r="D3715" s="31" t="s">
        <v>1073</v>
      </c>
      <c r="F3715" s="30">
        <v>10</v>
      </c>
      <c r="K3715" s="33">
        <v>85</v>
      </c>
      <c r="L3715" s="33">
        <f>L3711*F3715*0.01</f>
        <v>85</v>
      </c>
    </row>
    <row r="3716" spans="4:12" ht="14.25">
      <c r="D3716" s="31" t="s">
        <v>1084</v>
      </c>
      <c r="F3716" s="30">
        <v>1</v>
      </c>
      <c r="K3716" s="33">
        <v>2.3</v>
      </c>
      <c r="L3716" s="33">
        <f>L3713*F3716*0.01</f>
        <v>2.3000000000000003</v>
      </c>
    </row>
    <row r="3717" spans="4:12" ht="14.25">
      <c r="D3717" s="31" t="s">
        <v>1060</v>
      </c>
      <c r="K3717" s="33">
        <v>1080</v>
      </c>
      <c r="L3717" s="33">
        <f>L3711+L3713</f>
        <v>1080</v>
      </c>
    </row>
    <row r="3718" spans="4:12" ht="14.25">
      <c r="D3718" s="31" t="s">
        <v>1061</v>
      </c>
      <c r="K3718" s="33">
        <v>87.3</v>
      </c>
      <c r="L3718" s="33">
        <f>L3715+L3716</f>
        <v>87.3</v>
      </c>
    </row>
    <row r="3719" spans="4:12" ht="14.25">
      <c r="D3719" s="31" t="s">
        <v>1062</v>
      </c>
      <c r="F3719" s="30">
        <v>10</v>
      </c>
      <c r="K3719" s="33">
        <v>116.73</v>
      </c>
      <c r="L3719" s="33">
        <f>L3711*F3719*0.01+L3715*F3719*0.01+L3713*F3719*0.01+L3716*F3719*0.01</f>
        <v>116.73</v>
      </c>
    </row>
    <row r="3720" spans="4:12" ht="14.25">
      <c r="D3720" s="31" t="s">
        <v>1063</v>
      </c>
      <c r="K3720" s="33">
        <v>1284.03</v>
      </c>
      <c r="L3720" s="33">
        <f>L3711+L3713+L3718+L3719</f>
        <v>1284.03</v>
      </c>
    </row>
    <row r="3722" spans="1:6" ht="14.25">
      <c r="A3722" s="30" t="s">
        <v>216</v>
      </c>
      <c r="D3722" s="31" t="s">
        <v>892</v>
      </c>
      <c r="E3722" s="32" t="s">
        <v>722</v>
      </c>
      <c r="F3722" s="30">
        <v>1</v>
      </c>
    </row>
    <row r="3724" ht="14.25">
      <c r="D3724" s="31" t="s">
        <v>1070</v>
      </c>
    </row>
    <row r="3725" spans="6:11" ht="14.25">
      <c r="F3725" s="30" t="s">
        <v>1053</v>
      </c>
      <c r="G3725" s="30" t="s">
        <v>720</v>
      </c>
      <c r="H3725" s="30" t="s">
        <v>1046</v>
      </c>
      <c r="I3725" s="30" t="s">
        <v>1047</v>
      </c>
      <c r="J3725" s="30" t="s">
        <v>1048</v>
      </c>
      <c r="K3725" s="33" t="s">
        <v>1054</v>
      </c>
    </row>
    <row r="3726" spans="4:12" ht="28.5">
      <c r="D3726" s="31" t="s">
        <v>179</v>
      </c>
      <c r="E3726" s="32" t="s">
        <v>722</v>
      </c>
      <c r="F3726" s="30">
        <v>1</v>
      </c>
      <c r="G3726" s="30">
        <v>580</v>
      </c>
      <c r="H3726" s="30">
        <v>0</v>
      </c>
      <c r="I3726" s="30">
        <v>580</v>
      </c>
      <c r="J3726" s="30">
        <v>1</v>
      </c>
      <c r="K3726" s="33">
        <v>580</v>
      </c>
      <c r="L3726" s="33">
        <f>F3726*G3726*(1+H3726*0.01)*J3726</f>
        <v>580</v>
      </c>
    </row>
    <row r="3727" ht="14.25">
      <c r="D3727" s="31" t="s">
        <v>1082</v>
      </c>
    </row>
    <row r="3728" spans="4:12" ht="14.25">
      <c r="D3728" s="31" t="s">
        <v>180</v>
      </c>
      <c r="E3728" s="32" t="s">
        <v>1045</v>
      </c>
      <c r="F3728" s="30">
        <v>1</v>
      </c>
      <c r="G3728" s="30">
        <v>85</v>
      </c>
      <c r="J3728" s="30">
        <v>1</v>
      </c>
      <c r="K3728" s="33">
        <v>85</v>
      </c>
      <c r="L3728" s="33">
        <f>F3728*G3728*J3728</f>
        <v>85</v>
      </c>
    </row>
    <row r="3729" ht="14.25">
      <c r="D3729" s="31" t="s">
        <v>1058</v>
      </c>
    </row>
    <row r="3730" spans="4:12" ht="14.25">
      <c r="D3730" s="31" t="s">
        <v>1073</v>
      </c>
      <c r="F3730" s="30">
        <v>10</v>
      </c>
      <c r="K3730" s="33">
        <v>58</v>
      </c>
      <c r="L3730" s="33">
        <f>L3726*F3730*0.01</f>
        <v>58</v>
      </c>
    </row>
    <row r="3731" spans="4:12" ht="14.25">
      <c r="D3731" s="31" t="s">
        <v>1084</v>
      </c>
      <c r="F3731" s="30">
        <v>1</v>
      </c>
      <c r="K3731" s="33">
        <v>0.85</v>
      </c>
      <c r="L3731" s="33">
        <f>L3728*F3731*0.01</f>
        <v>0.85</v>
      </c>
    </row>
    <row r="3732" spans="4:12" ht="14.25">
      <c r="D3732" s="31" t="s">
        <v>1060</v>
      </c>
      <c r="K3732" s="33">
        <v>665</v>
      </c>
      <c r="L3732" s="33">
        <f>L3726+L3728</f>
        <v>665</v>
      </c>
    </row>
    <row r="3733" spans="4:12" ht="14.25">
      <c r="D3733" s="31" t="s">
        <v>1061</v>
      </c>
      <c r="K3733" s="33">
        <v>58.85</v>
      </c>
      <c r="L3733" s="33">
        <f>L3730+L3731</f>
        <v>58.85</v>
      </c>
    </row>
    <row r="3734" spans="4:12" ht="14.25">
      <c r="D3734" s="31" t="s">
        <v>1062</v>
      </c>
      <c r="F3734" s="30">
        <v>10</v>
      </c>
      <c r="K3734" s="33">
        <v>72.385</v>
      </c>
      <c r="L3734" s="33">
        <f>L3726*F3734*0.01+L3730*F3734*0.01+L3728*F3734*0.01+L3731*F3734*0.01</f>
        <v>72.38499999999999</v>
      </c>
    </row>
    <row r="3735" spans="4:12" ht="14.25">
      <c r="D3735" s="31" t="s">
        <v>1063</v>
      </c>
      <c r="K3735" s="33">
        <v>796.235</v>
      </c>
      <c r="L3735" s="33">
        <f>L3726+L3728+L3733+L3734</f>
        <v>796.235</v>
      </c>
    </row>
    <row r="3737" spans="1:6" ht="14.25">
      <c r="A3737" s="30" t="s">
        <v>217</v>
      </c>
      <c r="D3737" s="31" t="s">
        <v>893</v>
      </c>
      <c r="E3737" s="32" t="s">
        <v>722</v>
      </c>
      <c r="F3737" s="30">
        <v>1</v>
      </c>
    </row>
    <row r="3739" ht="14.25">
      <c r="D3739" s="31" t="s">
        <v>1070</v>
      </c>
    </row>
    <row r="3740" spans="6:11" ht="14.25">
      <c r="F3740" s="30" t="s">
        <v>1053</v>
      </c>
      <c r="G3740" s="30" t="s">
        <v>720</v>
      </c>
      <c r="H3740" s="30" t="s">
        <v>1046</v>
      </c>
      <c r="I3740" s="30" t="s">
        <v>1047</v>
      </c>
      <c r="J3740" s="30" t="s">
        <v>1048</v>
      </c>
      <c r="K3740" s="33" t="s">
        <v>1054</v>
      </c>
    </row>
    <row r="3741" spans="4:12" ht="28.5">
      <c r="D3741" s="31" t="s">
        <v>182</v>
      </c>
      <c r="E3741" s="32" t="s">
        <v>722</v>
      </c>
      <c r="F3741" s="30">
        <v>1</v>
      </c>
      <c r="G3741" s="30">
        <v>1950</v>
      </c>
      <c r="H3741" s="30">
        <v>0</v>
      </c>
      <c r="I3741" s="30">
        <v>1950</v>
      </c>
      <c r="J3741" s="30">
        <v>1</v>
      </c>
      <c r="K3741" s="33">
        <v>1950</v>
      </c>
      <c r="L3741" s="33">
        <f>F3741*G3741*(1+H3741*0.01)*J3741</f>
        <v>1950</v>
      </c>
    </row>
    <row r="3742" ht="14.25">
      <c r="D3742" s="31" t="s">
        <v>1082</v>
      </c>
    </row>
    <row r="3743" spans="4:12" ht="14.25">
      <c r="D3743" s="31" t="s">
        <v>183</v>
      </c>
      <c r="E3743" s="32" t="s">
        <v>1045</v>
      </c>
      <c r="F3743" s="30">
        <v>1</v>
      </c>
      <c r="G3743" s="30">
        <v>330</v>
      </c>
      <c r="J3743" s="30">
        <v>1</v>
      </c>
      <c r="K3743" s="33">
        <v>330</v>
      </c>
      <c r="L3743" s="33">
        <f>F3743*G3743*J3743</f>
        <v>330</v>
      </c>
    </row>
    <row r="3744" ht="14.25">
      <c r="D3744" s="31" t="s">
        <v>1058</v>
      </c>
    </row>
    <row r="3745" spans="4:12" ht="14.25">
      <c r="D3745" s="31" t="s">
        <v>1073</v>
      </c>
      <c r="F3745" s="30">
        <v>10</v>
      </c>
      <c r="K3745" s="33">
        <v>195</v>
      </c>
      <c r="L3745" s="33">
        <f>L3741*F3745*0.01</f>
        <v>195</v>
      </c>
    </row>
    <row r="3746" spans="4:12" ht="14.25">
      <c r="D3746" s="31" t="s">
        <v>1084</v>
      </c>
      <c r="F3746" s="30">
        <v>1</v>
      </c>
      <c r="K3746" s="33">
        <v>3.3</v>
      </c>
      <c r="L3746" s="33">
        <f>L3743*F3746*0.01</f>
        <v>3.3000000000000003</v>
      </c>
    </row>
    <row r="3747" spans="4:12" ht="14.25">
      <c r="D3747" s="31" t="s">
        <v>1060</v>
      </c>
      <c r="K3747" s="33">
        <v>2280</v>
      </c>
      <c r="L3747" s="33">
        <f>L3741+L3743</f>
        <v>2280</v>
      </c>
    </row>
    <row r="3748" spans="4:12" ht="14.25">
      <c r="D3748" s="31" t="s">
        <v>1061</v>
      </c>
      <c r="K3748" s="33">
        <v>198.3</v>
      </c>
      <c r="L3748" s="33">
        <f>L3745+L3746</f>
        <v>198.3</v>
      </c>
    </row>
    <row r="3749" spans="4:12" ht="14.25">
      <c r="D3749" s="31" t="s">
        <v>1062</v>
      </c>
      <c r="F3749" s="30">
        <v>10</v>
      </c>
      <c r="K3749" s="33">
        <v>247.83</v>
      </c>
      <c r="L3749" s="33">
        <f>L3741*F3749*0.01+L3745*F3749*0.01+L3743*F3749*0.01+L3746*F3749*0.01</f>
        <v>247.83</v>
      </c>
    </row>
    <row r="3750" spans="4:12" ht="14.25">
      <c r="D3750" s="31" t="s">
        <v>1063</v>
      </c>
      <c r="K3750" s="33">
        <v>2726.13</v>
      </c>
      <c r="L3750" s="33">
        <f>L3741+L3743+L3748+L3749</f>
        <v>2726.13</v>
      </c>
    </row>
    <row r="3752" spans="1:6" ht="14.25">
      <c r="A3752" s="30" t="s">
        <v>218</v>
      </c>
      <c r="D3752" s="31" t="s">
        <v>894</v>
      </c>
      <c r="E3752" s="32" t="s">
        <v>722</v>
      </c>
      <c r="F3752" s="30">
        <v>2</v>
      </c>
    </row>
    <row r="3754" ht="14.25">
      <c r="D3754" s="31" t="s">
        <v>1070</v>
      </c>
    </row>
    <row r="3755" spans="6:11" ht="14.25">
      <c r="F3755" s="30" t="s">
        <v>1053</v>
      </c>
      <c r="G3755" s="30" t="s">
        <v>720</v>
      </c>
      <c r="H3755" s="30" t="s">
        <v>1046</v>
      </c>
      <c r="I3755" s="30" t="s">
        <v>1047</v>
      </c>
      <c r="J3755" s="30" t="s">
        <v>1048</v>
      </c>
      <c r="K3755" s="33" t="s">
        <v>1054</v>
      </c>
    </row>
    <row r="3756" spans="4:12" ht="14.25">
      <c r="D3756" s="31" t="s">
        <v>185</v>
      </c>
      <c r="E3756" s="32" t="s">
        <v>722</v>
      </c>
      <c r="F3756" s="30">
        <v>1</v>
      </c>
      <c r="G3756" s="30">
        <v>41352</v>
      </c>
      <c r="H3756" s="30">
        <v>0</v>
      </c>
      <c r="I3756" s="30">
        <v>41352</v>
      </c>
      <c r="J3756" s="30">
        <v>1</v>
      </c>
      <c r="K3756" s="33">
        <v>41352</v>
      </c>
      <c r="L3756" s="33">
        <f>F3756*G3756*(1+H3756*0.01)*J3756</f>
        <v>41352</v>
      </c>
    </row>
    <row r="3757" ht="14.25">
      <c r="D3757" s="31" t="s">
        <v>1058</v>
      </c>
    </row>
    <row r="3758" spans="4:12" ht="14.25">
      <c r="D3758" s="31" t="s">
        <v>1073</v>
      </c>
      <c r="F3758" s="30">
        <v>10</v>
      </c>
      <c r="K3758" s="33">
        <v>4135.2</v>
      </c>
      <c r="L3758" s="33">
        <f>L3756*F3758*0.01</f>
        <v>4135.2</v>
      </c>
    </row>
    <row r="3759" spans="4:12" ht="14.25">
      <c r="D3759" s="31" t="s">
        <v>1060</v>
      </c>
      <c r="K3759" s="33">
        <v>41352</v>
      </c>
      <c r="L3759" s="33">
        <f>L3756</f>
        <v>41352</v>
      </c>
    </row>
    <row r="3760" spans="4:12" ht="14.25">
      <c r="D3760" s="31" t="s">
        <v>1061</v>
      </c>
      <c r="K3760" s="33">
        <v>4135.2</v>
      </c>
      <c r="L3760" s="33">
        <f>L3758</f>
        <v>4135.2</v>
      </c>
    </row>
    <row r="3761" spans="4:12" ht="14.25">
      <c r="D3761" s="31" t="s">
        <v>1062</v>
      </c>
      <c r="F3761" s="30">
        <v>10</v>
      </c>
      <c r="K3761" s="33">
        <v>4548.72</v>
      </c>
      <c r="L3761" s="33">
        <f>L3756*F3761*0.01+L3758*F3761*0.01</f>
        <v>4548.719999999999</v>
      </c>
    </row>
    <row r="3762" spans="4:12" ht="14.25">
      <c r="D3762" s="31" t="s">
        <v>1063</v>
      </c>
      <c r="K3762" s="33">
        <v>50035.92</v>
      </c>
      <c r="L3762" s="33">
        <f>L3756+L3760+L3761</f>
        <v>50035.92</v>
      </c>
    </row>
    <row r="3764" spans="1:6" ht="14.25">
      <c r="A3764" s="30" t="s">
        <v>219</v>
      </c>
      <c r="D3764" s="31" t="s">
        <v>895</v>
      </c>
      <c r="E3764" s="32" t="s">
        <v>731</v>
      </c>
      <c r="F3764" s="30">
        <v>70</v>
      </c>
    </row>
    <row r="3766" ht="14.25">
      <c r="D3766" s="31" t="s">
        <v>1070</v>
      </c>
    </row>
    <row r="3767" spans="6:11" ht="14.25">
      <c r="F3767" s="30" t="s">
        <v>1053</v>
      </c>
      <c r="G3767" s="30" t="s">
        <v>720</v>
      </c>
      <c r="H3767" s="30" t="s">
        <v>1046</v>
      </c>
      <c r="I3767" s="30" t="s">
        <v>1047</v>
      </c>
      <c r="J3767" s="30" t="s">
        <v>1048</v>
      </c>
      <c r="K3767" s="33" t="s">
        <v>1054</v>
      </c>
    </row>
    <row r="3768" spans="3:12" ht="14.25">
      <c r="C3768" s="30" t="s">
        <v>643</v>
      </c>
      <c r="D3768" s="31" t="s">
        <v>187</v>
      </c>
      <c r="E3768" s="32" t="s">
        <v>725</v>
      </c>
      <c r="F3768" s="30">
        <v>0.1</v>
      </c>
      <c r="G3768" s="30">
        <v>80</v>
      </c>
      <c r="H3768" s="30">
        <v>0</v>
      </c>
      <c r="I3768" s="30">
        <v>80</v>
      </c>
      <c r="J3768" s="30">
        <v>1</v>
      </c>
      <c r="K3768" s="33">
        <v>8</v>
      </c>
      <c r="L3768" s="33">
        <f>F3768*G3768*(1+H3768*0.01)*J3768</f>
        <v>8</v>
      </c>
    </row>
    <row r="3769" spans="4:12" ht="14.25">
      <c r="D3769" s="31" t="s">
        <v>188</v>
      </c>
      <c r="E3769" s="32" t="s">
        <v>722</v>
      </c>
      <c r="F3769" s="30">
        <v>0.5</v>
      </c>
      <c r="G3769" s="30">
        <v>45</v>
      </c>
      <c r="H3769" s="30">
        <v>0</v>
      </c>
      <c r="I3769" s="30">
        <v>45</v>
      </c>
      <c r="J3769" s="30">
        <v>1</v>
      </c>
      <c r="K3769" s="33">
        <v>22.5</v>
      </c>
      <c r="L3769" s="33">
        <f>F3769*G3769*(1+H3769*0.01)*J3769</f>
        <v>22.5</v>
      </c>
    </row>
    <row r="3770" spans="4:12" ht="14.25">
      <c r="D3770" s="31" t="s">
        <v>189</v>
      </c>
      <c r="E3770" s="32" t="s">
        <v>722</v>
      </c>
      <c r="F3770" s="30">
        <v>0.5</v>
      </c>
      <c r="G3770" s="30">
        <v>10.2</v>
      </c>
      <c r="H3770" s="30">
        <v>0</v>
      </c>
      <c r="I3770" s="30">
        <v>10.2</v>
      </c>
      <c r="J3770" s="30">
        <v>1</v>
      </c>
      <c r="K3770" s="33">
        <v>5.1</v>
      </c>
      <c r="L3770" s="33">
        <f>F3770*G3770*(1+H3770*0.01)*J3770</f>
        <v>5.1</v>
      </c>
    </row>
    <row r="3771" spans="4:12" ht="14.25">
      <c r="D3771" s="31" t="s">
        <v>190</v>
      </c>
      <c r="E3771" s="32" t="s">
        <v>722</v>
      </c>
      <c r="F3771" s="30">
        <v>2</v>
      </c>
      <c r="G3771" s="30">
        <v>5.6</v>
      </c>
      <c r="H3771" s="30">
        <v>0</v>
      </c>
      <c r="I3771" s="30">
        <v>5.6</v>
      </c>
      <c r="J3771" s="30">
        <v>1</v>
      </c>
      <c r="K3771" s="33">
        <v>11.2</v>
      </c>
      <c r="L3771" s="33">
        <f>F3771*G3771*(1+H3771*0.01)*J3771</f>
        <v>11.2</v>
      </c>
    </row>
    <row r="3772" spans="11:12" ht="14.25">
      <c r="K3772" s="33">
        <v>46.8</v>
      </c>
      <c r="L3772" s="33">
        <f>SUM(L3768:L3771)</f>
        <v>46.8</v>
      </c>
    </row>
    <row r="3773" ht="14.25">
      <c r="D3773" s="31" t="s">
        <v>1065</v>
      </c>
    </row>
    <row r="3774" spans="4:12" ht="14.25">
      <c r="D3774" s="31" t="s">
        <v>1079</v>
      </c>
      <c r="E3774" s="32" t="s">
        <v>1067</v>
      </c>
      <c r="F3774" s="30">
        <v>0.85</v>
      </c>
      <c r="G3774" s="30">
        <v>3.5</v>
      </c>
      <c r="J3774" s="30">
        <v>1</v>
      </c>
      <c r="K3774" s="33">
        <v>2.975</v>
      </c>
      <c r="L3774" s="33">
        <f>F3774*G3774*J3774</f>
        <v>2.975</v>
      </c>
    </row>
    <row r="3775" spans="4:12" ht="14.25">
      <c r="D3775" s="31" t="s">
        <v>1072</v>
      </c>
      <c r="E3775" s="32" t="s">
        <v>1067</v>
      </c>
      <c r="F3775" s="30">
        <v>0.95</v>
      </c>
      <c r="G3775" s="30">
        <v>3.5</v>
      </c>
      <c r="J3775" s="30">
        <v>1</v>
      </c>
      <c r="K3775" s="33">
        <v>3.325</v>
      </c>
      <c r="L3775" s="33">
        <f>F3775*G3775*J3775</f>
        <v>3.3249999999999997</v>
      </c>
    </row>
    <row r="3776" spans="11:12" ht="14.25">
      <c r="K3776" s="33">
        <v>6.3</v>
      </c>
      <c r="L3776" s="33">
        <f>SUM(L3774:L3775)</f>
        <v>6.3</v>
      </c>
    </row>
    <row r="3777" ht="14.25">
      <c r="D3777" s="31" t="s">
        <v>1058</v>
      </c>
    </row>
    <row r="3778" spans="4:12" ht="14.25">
      <c r="D3778" s="31" t="s">
        <v>1073</v>
      </c>
      <c r="F3778" s="30">
        <v>10</v>
      </c>
      <c r="K3778" s="33">
        <v>4.68</v>
      </c>
      <c r="L3778" s="33">
        <f>L3772*F3778*0.01</f>
        <v>4.68</v>
      </c>
    </row>
    <row r="3779" spans="4:12" ht="14.25">
      <c r="D3779" s="31" t="s">
        <v>1068</v>
      </c>
      <c r="F3779" s="30">
        <v>95</v>
      </c>
      <c r="K3779" s="33">
        <v>5.985</v>
      </c>
      <c r="L3779" s="33">
        <f>L3776*F3779*0.01</f>
        <v>5.985</v>
      </c>
    </row>
    <row r="3780" spans="4:12" ht="14.25">
      <c r="D3780" s="31" t="s">
        <v>1060</v>
      </c>
      <c r="K3780" s="33">
        <v>53.1</v>
      </c>
      <c r="L3780" s="33">
        <f>L3772+L3776</f>
        <v>53.099999999999994</v>
      </c>
    </row>
    <row r="3781" spans="4:12" ht="14.25">
      <c r="D3781" s="31" t="s">
        <v>1061</v>
      </c>
      <c r="K3781" s="33">
        <v>10.665</v>
      </c>
      <c r="L3781" s="33">
        <f>L3778+L3779</f>
        <v>10.665</v>
      </c>
    </row>
    <row r="3782" spans="4:12" ht="14.25">
      <c r="D3782" s="31" t="s">
        <v>1062</v>
      </c>
      <c r="F3782" s="30">
        <v>10</v>
      </c>
      <c r="K3782" s="33">
        <v>6.3765</v>
      </c>
      <c r="L3782" s="33">
        <f>L3772*F3782*0.01+L3778*F3782*0.01+L3776*F3782*0.01+L3779*F3782*0.01</f>
        <v>6.3765</v>
      </c>
    </row>
    <row r="3783" spans="4:12" ht="14.25">
      <c r="D3783" s="31" t="s">
        <v>1063</v>
      </c>
      <c r="K3783" s="33">
        <v>70.1415</v>
      </c>
      <c r="L3783" s="33">
        <f>L3772+L3776+L3781+L3782</f>
        <v>70.1415</v>
      </c>
    </row>
    <row r="3785" spans="1:6" ht="14.25">
      <c r="A3785" s="30" t="s">
        <v>220</v>
      </c>
      <c r="D3785" s="31" t="s">
        <v>896</v>
      </c>
      <c r="E3785" s="32" t="s">
        <v>800</v>
      </c>
      <c r="F3785" s="30">
        <v>87.5</v>
      </c>
    </row>
    <row r="3787" ht="14.25">
      <c r="D3787" s="31" t="s">
        <v>1070</v>
      </c>
    </row>
    <row r="3788" spans="6:11" ht="14.25">
      <c r="F3788" s="30" t="s">
        <v>1053</v>
      </c>
      <c r="G3788" s="30" t="s">
        <v>720</v>
      </c>
      <c r="H3788" s="30" t="s">
        <v>1046</v>
      </c>
      <c r="I3788" s="30" t="s">
        <v>1047</v>
      </c>
      <c r="J3788" s="30" t="s">
        <v>1048</v>
      </c>
      <c r="K3788" s="33" t="s">
        <v>1054</v>
      </c>
    </row>
    <row r="3789" spans="4:12" ht="14.25">
      <c r="D3789" s="31" t="s">
        <v>1102</v>
      </c>
      <c r="E3789" s="32" t="s">
        <v>811</v>
      </c>
      <c r="F3789" s="30">
        <v>0.125</v>
      </c>
      <c r="G3789" s="30">
        <v>2.9</v>
      </c>
      <c r="H3789" s="30">
        <v>0</v>
      </c>
      <c r="I3789" s="30">
        <v>2.9</v>
      </c>
      <c r="J3789" s="30">
        <v>1</v>
      </c>
      <c r="K3789" s="33">
        <v>0.3625</v>
      </c>
      <c r="L3789" s="33">
        <f>F3789*G3789*(1+H3789*0.01)*J3789</f>
        <v>0.3625</v>
      </c>
    </row>
    <row r="3790" spans="4:12" ht="28.5">
      <c r="D3790" s="31" t="s">
        <v>192</v>
      </c>
      <c r="E3790" s="32" t="s">
        <v>731</v>
      </c>
      <c r="F3790" s="30">
        <v>2</v>
      </c>
      <c r="G3790" s="30">
        <v>12</v>
      </c>
      <c r="H3790" s="30">
        <v>0</v>
      </c>
      <c r="I3790" s="30">
        <v>12</v>
      </c>
      <c r="J3790" s="30">
        <v>1</v>
      </c>
      <c r="K3790" s="33">
        <v>24</v>
      </c>
      <c r="L3790" s="33">
        <f>F3790*G3790*(1+H3790*0.01)*J3790</f>
        <v>24</v>
      </c>
    </row>
    <row r="3791" spans="4:12" ht="14.25">
      <c r="D3791" s="31" t="s">
        <v>193</v>
      </c>
      <c r="E3791" s="32" t="s">
        <v>725</v>
      </c>
      <c r="F3791" s="30">
        <v>0.0126</v>
      </c>
      <c r="G3791" s="30">
        <v>368</v>
      </c>
      <c r="H3791" s="30">
        <v>0</v>
      </c>
      <c r="I3791" s="30">
        <v>368</v>
      </c>
      <c r="J3791" s="30">
        <v>1</v>
      </c>
      <c r="K3791" s="33">
        <v>4.6368</v>
      </c>
      <c r="L3791" s="33">
        <f>F3791*G3791*(1+H3791*0.01)*J3791</f>
        <v>4.6368</v>
      </c>
    </row>
    <row r="3792" spans="4:12" ht="14.25">
      <c r="D3792" s="31" t="s">
        <v>194</v>
      </c>
      <c r="E3792" s="32" t="s">
        <v>722</v>
      </c>
      <c r="F3792" s="30">
        <v>1</v>
      </c>
      <c r="G3792" s="30">
        <v>2.58</v>
      </c>
      <c r="H3792" s="30">
        <v>0</v>
      </c>
      <c r="I3792" s="30">
        <v>2.58</v>
      </c>
      <c r="J3792" s="30">
        <v>1</v>
      </c>
      <c r="K3792" s="33">
        <v>2.58</v>
      </c>
      <c r="L3792" s="33">
        <f>F3792*G3792*(1+H3792*0.01)*J3792</f>
        <v>2.58</v>
      </c>
    </row>
    <row r="3793" spans="11:12" ht="14.25">
      <c r="K3793" s="33">
        <v>31.5793</v>
      </c>
      <c r="L3793" s="33">
        <f>SUM(L3789:L3792)</f>
        <v>31.579300000000003</v>
      </c>
    </row>
    <row r="3794" ht="14.25">
      <c r="D3794" s="31" t="s">
        <v>1065</v>
      </c>
    </row>
    <row r="3795" spans="4:12" ht="14.25">
      <c r="D3795" s="31" t="s">
        <v>1079</v>
      </c>
      <c r="E3795" s="32" t="s">
        <v>1067</v>
      </c>
      <c r="F3795" s="30">
        <v>0.908</v>
      </c>
      <c r="G3795" s="30">
        <v>3.5</v>
      </c>
      <c r="J3795" s="30">
        <v>1</v>
      </c>
      <c r="K3795" s="33">
        <v>3.178</v>
      </c>
      <c r="L3795" s="33">
        <f>F3795*G3795*J3795</f>
        <v>3.178</v>
      </c>
    </row>
    <row r="3796" spans="4:12" ht="14.25">
      <c r="D3796" s="31" t="s">
        <v>1072</v>
      </c>
      <c r="E3796" s="32" t="s">
        <v>1067</v>
      </c>
      <c r="F3796" s="30">
        <v>0.908</v>
      </c>
      <c r="G3796" s="30">
        <v>3.5</v>
      </c>
      <c r="J3796" s="30">
        <v>1</v>
      </c>
      <c r="K3796" s="33">
        <v>3.178</v>
      </c>
      <c r="L3796" s="33">
        <f>F3796*G3796*J3796</f>
        <v>3.178</v>
      </c>
    </row>
    <row r="3797" spans="11:12" ht="14.25">
      <c r="K3797" s="33">
        <v>6.356</v>
      </c>
      <c r="L3797" s="33">
        <f>SUM(L3795:L3796)</f>
        <v>6.356</v>
      </c>
    </row>
    <row r="3798" ht="14.25">
      <c r="D3798" s="31" t="s">
        <v>1058</v>
      </c>
    </row>
    <row r="3799" spans="4:12" ht="14.25">
      <c r="D3799" s="31" t="s">
        <v>1073</v>
      </c>
      <c r="F3799" s="30">
        <v>10</v>
      </c>
      <c r="K3799" s="33">
        <v>3.15793</v>
      </c>
      <c r="L3799" s="33">
        <f>L3793*F3799*0.01</f>
        <v>3.1579300000000003</v>
      </c>
    </row>
    <row r="3800" spans="4:12" ht="14.25">
      <c r="D3800" s="31" t="s">
        <v>1068</v>
      </c>
      <c r="F3800" s="30">
        <v>95</v>
      </c>
      <c r="K3800" s="33">
        <v>6.0382</v>
      </c>
      <c r="L3800" s="33">
        <f>L3797*F3800*0.01</f>
        <v>6.0382</v>
      </c>
    </row>
    <row r="3801" spans="4:12" ht="14.25">
      <c r="D3801" s="31" t="s">
        <v>1060</v>
      </c>
      <c r="K3801" s="33">
        <v>37.9353</v>
      </c>
      <c r="L3801" s="33">
        <f>L3793+L3797</f>
        <v>37.935300000000005</v>
      </c>
    </row>
    <row r="3802" spans="4:12" ht="14.25">
      <c r="D3802" s="31" t="s">
        <v>1061</v>
      </c>
      <c r="K3802" s="33">
        <v>9.19613</v>
      </c>
      <c r="L3802" s="33">
        <f>L3799+L3800</f>
        <v>9.19613</v>
      </c>
    </row>
    <row r="3803" spans="4:12" ht="14.25">
      <c r="D3803" s="31" t="s">
        <v>1062</v>
      </c>
      <c r="F3803" s="30">
        <v>10</v>
      </c>
      <c r="K3803" s="33">
        <v>4.71314</v>
      </c>
      <c r="L3803" s="33">
        <f>L3793*F3803*0.01+L3799*F3803*0.01+L3797*F3803*0.01+L3800*F3803*0.01</f>
        <v>4.7131430000000005</v>
      </c>
    </row>
    <row r="3804" spans="4:12" ht="14.25">
      <c r="D3804" s="31" t="s">
        <v>1063</v>
      </c>
      <c r="K3804" s="33">
        <v>51.84457</v>
      </c>
      <c r="L3804" s="33">
        <f>L3793+L3797+L3802+L3803</f>
        <v>51.84457300000001</v>
      </c>
    </row>
    <row r="3806" spans="1:6" ht="28.5">
      <c r="A3806" s="30" t="s">
        <v>221</v>
      </c>
      <c r="B3806" s="30" t="s">
        <v>493</v>
      </c>
      <c r="C3806" s="30" t="s">
        <v>494</v>
      </c>
      <c r="D3806" s="31" t="s">
        <v>724</v>
      </c>
      <c r="E3806" s="32" t="s">
        <v>725</v>
      </c>
      <c r="F3806" s="30">
        <v>106</v>
      </c>
    </row>
    <row r="3808" ht="14.25">
      <c r="D3808" s="31" t="s">
        <v>1052</v>
      </c>
    </row>
    <row r="3809" spans="6:11" ht="14.25">
      <c r="F3809" s="30" t="s">
        <v>1053</v>
      </c>
      <c r="G3809" s="30" t="s">
        <v>720</v>
      </c>
      <c r="H3809" s="30" t="s">
        <v>1046</v>
      </c>
      <c r="I3809" s="30" t="s">
        <v>1047</v>
      </c>
      <c r="J3809" s="30" t="s">
        <v>1048</v>
      </c>
      <c r="K3809" s="33" t="s">
        <v>1054</v>
      </c>
    </row>
    <row r="3810" spans="4:12" ht="28.5">
      <c r="D3810" s="31" t="s">
        <v>1055</v>
      </c>
      <c r="E3810" s="32" t="s">
        <v>1056</v>
      </c>
      <c r="F3810" s="30">
        <v>0.00183</v>
      </c>
      <c r="G3810" s="30">
        <v>380</v>
      </c>
      <c r="J3810" s="30">
        <v>1</v>
      </c>
      <c r="K3810" s="33">
        <v>0.6954</v>
      </c>
      <c r="L3810" s="33">
        <f>F3810*G3810*J3810</f>
        <v>0.6954</v>
      </c>
    </row>
    <row r="3811" spans="4:12" ht="28.5">
      <c r="D3811" s="31" t="s">
        <v>1057</v>
      </c>
      <c r="E3811" s="32" t="s">
        <v>1056</v>
      </c>
      <c r="F3811" s="30">
        <v>0.00734</v>
      </c>
      <c r="G3811" s="30">
        <v>360</v>
      </c>
      <c r="J3811" s="30">
        <v>1</v>
      </c>
      <c r="K3811" s="33">
        <v>2.6424</v>
      </c>
      <c r="L3811" s="33">
        <f>F3811*G3811*J3811</f>
        <v>2.6424</v>
      </c>
    </row>
    <row r="3812" spans="11:12" ht="14.25">
      <c r="K3812" s="33">
        <v>3.3378</v>
      </c>
      <c r="L3812" s="33">
        <f>SUM(L3810:L3811)</f>
        <v>3.3377999999999997</v>
      </c>
    </row>
    <row r="3813" ht="14.25">
      <c r="D3813" s="31" t="s">
        <v>1058</v>
      </c>
    </row>
    <row r="3814" spans="4:12" ht="14.25">
      <c r="D3814" s="31" t="s">
        <v>1059</v>
      </c>
      <c r="F3814" s="30">
        <v>30</v>
      </c>
      <c r="K3814" s="33">
        <v>1.00134</v>
      </c>
      <c r="L3814" s="33">
        <f>L3812*F3814*0.01</f>
        <v>1.00134</v>
      </c>
    </row>
    <row r="3815" spans="4:12" ht="14.25">
      <c r="D3815" s="31" t="s">
        <v>1060</v>
      </c>
      <c r="K3815" s="33">
        <v>3.3378</v>
      </c>
      <c r="L3815" s="33">
        <f>L3812</f>
        <v>3.3377999999999997</v>
      </c>
    </row>
    <row r="3816" spans="4:12" ht="14.25">
      <c r="D3816" s="31" t="s">
        <v>1061</v>
      </c>
      <c r="K3816" s="33">
        <v>1.00134</v>
      </c>
      <c r="L3816" s="33">
        <f>L3814</f>
        <v>1.00134</v>
      </c>
    </row>
    <row r="3817" spans="4:12" ht="14.25">
      <c r="D3817" s="31" t="s">
        <v>1062</v>
      </c>
      <c r="F3817" s="30">
        <v>10</v>
      </c>
      <c r="K3817" s="33">
        <v>0.43391</v>
      </c>
      <c r="L3817" s="33">
        <f>L3812*F3817*0.01+L3814*F3817*0.01</f>
        <v>0.433914</v>
      </c>
    </row>
    <row r="3818" spans="4:12" ht="14.25">
      <c r="D3818" s="31" t="s">
        <v>1063</v>
      </c>
      <c r="K3818" s="33">
        <v>4.77305</v>
      </c>
      <c r="L3818" s="33">
        <f>L3812+L3816+L3817</f>
        <v>4.773053999999999</v>
      </c>
    </row>
    <row r="3820" spans="1:6" ht="28.5">
      <c r="A3820" s="30" t="s">
        <v>222</v>
      </c>
      <c r="B3820" s="30" t="s">
        <v>495</v>
      </c>
      <c r="C3820" s="30" t="s">
        <v>496</v>
      </c>
      <c r="D3820" s="31" t="s">
        <v>726</v>
      </c>
      <c r="E3820" s="32" t="s">
        <v>725</v>
      </c>
      <c r="F3820" s="30">
        <v>10</v>
      </c>
    </row>
    <row r="3822" ht="14.25">
      <c r="D3822" s="31" t="s">
        <v>1065</v>
      </c>
    </row>
    <row r="3823" spans="6:11" ht="14.25">
      <c r="F3823" s="30" t="s">
        <v>1053</v>
      </c>
      <c r="G3823" s="30" t="s">
        <v>720</v>
      </c>
      <c r="H3823" s="30" t="s">
        <v>1046</v>
      </c>
      <c r="I3823" s="30" t="s">
        <v>1047</v>
      </c>
      <c r="J3823" s="30" t="s">
        <v>1048</v>
      </c>
      <c r="K3823" s="33" t="s">
        <v>1054</v>
      </c>
    </row>
    <row r="3824" spans="4:12" ht="14.25">
      <c r="D3824" s="31" t="s">
        <v>1066</v>
      </c>
      <c r="E3824" s="32" t="s">
        <v>1067</v>
      </c>
      <c r="F3824" s="30">
        <v>4.5089</v>
      </c>
      <c r="G3824" s="30">
        <v>3.5</v>
      </c>
      <c r="J3824" s="30">
        <v>1</v>
      </c>
      <c r="K3824" s="33">
        <v>15.78115</v>
      </c>
      <c r="L3824" s="33">
        <f>F3824*G3824*J3824</f>
        <v>15.781149999999998</v>
      </c>
    </row>
    <row r="3825" ht="14.25">
      <c r="D3825" s="31" t="s">
        <v>1058</v>
      </c>
    </row>
    <row r="3826" spans="4:12" ht="14.25">
      <c r="D3826" s="31" t="s">
        <v>1068</v>
      </c>
      <c r="F3826" s="30">
        <v>95</v>
      </c>
      <c r="K3826" s="33">
        <v>14.99209</v>
      </c>
      <c r="L3826" s="33">
        <f>L3824*F3826*0.01</f>
        <v>14.992092499999998</v>
      </c>
    </row>
    <row r="3827" spans="4:12" ht="14.25">
      <c r="D3827" s="31" t="s">
        <v>1060</v>
      </c>
      <c r="K3827" s="33">
        <v>15.78115</v>
      </c>
      <c r="L3827" s="33">
        <f>L3824</f>
        <v>15.781149999999998</v>
      </c>
    </row>
    <row r="3828" spans="4:12" ht="14.25">
      <c r="D3828" s="31" t="s">
        <v>1061</v>
      </c>
      <c r="K3828" s="33">
        <v>14.99209</v>
      </c>
      <c r="L3828" s="33">
        <f>L3826</f>
        <v>14.992092499999998</v>
      </c>
    </row>
    <row r="3829" spans="4:12" ht="14.25">
      <c r="D3829" s="31" t="s">
        <v>1062</v>
      </c>
      <c r="F3829" s="30">
        <v>10</v>
      </c>
      <c r="K3829" s="33">
        <v>3.07732</v>
      </c>
      <c r="L3829" s="33">
        <f>L3824*F3829*0.01+L3826*F3829*0.01</f>
        <v>3.0773242499999998</v>
      </c>
    </row>
    <row r="3830" spans="4:12" ht="14.25">
      <c r="D3830" s="31" t="s">
        <v>1063</v>
      </c>
      <c r="K3830" s="33">
        <v>33.85057</v>
      </c>
      <c r="L3830" s="33">
        <f>L3824+L3828+L3829</f>
        <v>33.85056674999999</v>
      </c>
    </row>
    <row r="3832" spans="1:6" ht="28.5">
      <c r="A3832" s="30" t="s">
        <v>225</v>
      </c>
      <c r="B3832" s="30" t="s">
        <v>644</v>
      </c>
      <c r="C3832" s="30" t="s">
        <v>645</v>
      </c>
      <c r="D3832" s="31" t="s">
        <v>899</v>
      </c>
      <c r="E3832" s="32" t="s">
        <v>725</v>
      </c>
      <c r="F3832" s="30">
        <v>40</v>
      </c>
    </row>
    <row r="3834" ht="14.25">
      <c r="D3834" s="31" t="s">
        <v>1070</v>
      </c>
    </row>
    <row r="3835" spans="6:11" ht="14.25">
      <c r="F3835" s="30" t="s">
        <v>1053</v>
      </c>
      <c r="G3835" s="30" t="s">
        <v>720</v>
      </c>
      <c r="H3835" s="30" t="s">
        <v>1046</v>
      </c>
      <c r="I3835" s="30" t="s">
        <v>1047</v>
      </c>
      <c r="J3835" s="30" t="s">
        <v>1048</v>
      </c>
      <c r="K3835" s="33" t="s">
        <v>1054</v>
      </c>
    </row>
    <row r="3836" spans="4:12" ht="14.25">
      <c r="D3836" s="31" t="s">
        <v>131</v>
      </c>
      <c r="E3836" s="32" t="s">
        <v>725</v>
      </c>
      <c r="F3836" s="30">
        <v>1.5</v>
      </c>
      <c r="G3836" s="30">
        <v>15</v>
      </c>
      <c r="H3836" s="30">
        <v>0</v>
      </c>
      <c r="I3836" s="30">
        <v>15</v>
      </c>
      <c r="J3836" s="30">
        <v>1</v>
      </c>
      <c r="K3836" s="33">
        <v>22.5</v>
      </c>
      <c r="L3836" s="33">
        <f>F3836*G3836*(1+H3836*0.01)*J3836</f>
        <v>22.5</v>
      </c>
    </row>
    <row r="3837" spans="3:12" ht="14.25">
      <c r="C3837" s="30">
        <v>316</v>
      </c>
      <c r="D3837" s="31" t="s">
        <v>1076</v>
      </c>
      <c r="E3837" s="32" t="s">
        <v>725</v>
      </c>
      <c r="F3837" s="30">
        <v>0.053</v>
      </c>
      <c r="G3837" s="30">
        <v>1.2</v>
      </c>
      <c r="H3837" s="30">
        <v>0</v>
      </c>
      <c r="I3837" s="30">
        <v>1.2</v>
      </c>
      <c r="J3837" s="30">
        <v>1</v>
      </c>
      <c r="K3837" s="33">
        <v>0.0636</v>
      </c>
      <c r="L3837" s="33">
        <f>F3837*G3837*(1+H3837*0.01)*J3837</f>
        <v>0.06359999999999999</v>
      </c>
    </row>
    <row r="3838" spans="11:12" ht="14.25">
      <c r="K3838" s="33">
        <v>22.5636</v>
      </c>
      <c r="L3838" s="33">
        <f>SUM(L3836:L3837)</f>
        <v>22.5636</v>
      </c>
    </row>
    <row r="3839" ht="14.25">
      <c r="D3839" s="31" t="s">
        <v>1052</v>
      </c>
    </row>
    <row r="3840" spans="4:12" ht="28.5">
      <c r="D3840" s="31" t="s">
        <v>198</v>
      </c>
      <c r="E3840" s="32" t="s">
        <v>1056</v>
      </c>
      <c r="F3840" s="30">
        <v>0.0263</v>
      </c>
      <c r="G3840" s="30">
        <v>250</v>
      </c>
      <c r="J3840" s="30">
        <v>1</v>
      </c>
      <c r="K3840" s="33">
        <v>6.575</v>
      </c>
      <c r="L3840" s="33">
        <f>F3840*G3840*J3840</f>
        <v>6.575</v>
      </c>
    </row>
    <row r="3841" spans="4:12" ht="28.5">
      <c r="D3841" s="31" t="s">
        <v>199</v>
      </c>
      <c r="E3841" s="32" t="s">
        <v>1056</v>
      </c>
      <c r="F3841" s="30">
        <v>0.0044</v>
      </c>
      <c r="G3841" s="30">
        <v>390</v>
      </c>
      <c r="J3841" s="30">
        <v>1</v>
      </c>
      <c r="K3841" s="33">
        <v>1.716</v>
      </c>
      <c r="L3841" s="33">
        <f>F3841*G3841*J3841</f>
        <v>1.7160000000000002</v>
      </c>
    </row>
    <row r="3842" spans="4:12" ht="14.25">
      <c r="D3842" s="31" t="s">
        <v>200</v>
      </c>
      <c r="E3842" s="32" t="s">
        <v>1056</v>
      </c>
      <c r="F3842" s="30">
        <v>0.005</v>
      </c>
      <c r="G3842" s="30">
        <v>260</v>
      </c>
      <c r="J3842" s="30">
        <v>1</v>
      </c>
      <c r="K3842" s="33">
        <v>1.3</v>
      </c>
      <c r="L3842" s="33">
        <f>F3842*G3842*J3842</f>
        <v>1.3</v>
      </c>
    </row>
    <row r="3843" spans="11:12" ht="14.25">
      <c r="K3843" s="33">
        <v>9.591</v>
      </c>
      <c r="L3843" s="33">
        <f>SUM(L3840:L3842)</f>
        <v>9.591000000000001</v>
      </c>
    </row>
    <row r="3844" ht="14.25">
      <c r="D3844" s="31" t="s">
        <v>1065</v>
      </c>
    </row>
    <row r="3845" spans="4:12" ht="14.25">
      <c r="D3845" s="31" t="s">
        <v>1079</v>
      </c>
      <c r="E3845" s="32" t="s">
        <v>1067</v>
      </c>
      <c r="F3845" s="30">
        <v>1.38</v>
      </c>
      <c r="G3845" s="30">
        <v>3.5</v>
      </c>
      <c r="J3845" s="30">
        <v>1</v>
      </c>
      <c r="K3845" s="33">
        <v>4.83</v>
      </c>
      <c r="L3845" s="33">
        <f>F3845*G3845*J3845</f>
        <v>4.83</v>
      </c>
    </row>
    <row r="3846" ht="14.25">
      <c r="D3846" s="31" t="s">
        <v>1058</v>
      </c>
    </row>
    <row r="3847" spans="4:12" ht="14.25">
      <c r="D3847" s="31" t="s">
        <v>1073</v>
      </c>
      <c r="F3847" s="30">
        <v>10</v>
      </c>
      <c r="K3847" s="33">
        <v>2.25636</v>
      </c>
      <c r="L3847" s="33">
        <f>L3838*F3847*0.01</f>
        <v>2.2563600000000004</v>
      </c>
    </row>
    <row r="3848" spans="4:12" ht="14.25">
      <c r="D3848" s="31" t="s">
        <v>1059</v>
      </c>
      <c r="F3848" s="30">
        <v>30</v>
      </c>
      <c r="K3848" s="33">
        <v>2.8773</v>
      </c>
      <c r="L3848" s="33">
        <f>L3843*F3848*0.01</f>
        <v>2.8773000000000004</v>
      </c>
    </row>
    <row r="3849" spans="4:12" ht="14.25">
      <c r="D3849" s="31" t="s">
        <v>1068</v>
      </c>
      <c r="F3849" s="30">
        <v>95</v>
      </c>
      <c r="K3849" s="33">
        <v>4.5885</v>
      </c>
      <c r="L3849" s="33">
        <f>L3845*F3849*0.01</f>
        <v>4.588500000000001</v>
      </c>
    </row>
    <row r="3850" spans="4:12" ht="14.25">
      <c r="D3850" s="31" t="s">
        <v>1060</v>
      </c>
      <c r="K3850" s="33">
        <v>36.9846</v>
      </c>
      <c r="L3850" s="33">
        <f>L3838+L3843+L3845</f>
        <v>36.9846</v>
      </c>
    </row>
    <row r="3851" spans="4:12" ht="14.25">
      <c r="D3851" s="31" t="s">
        <v>1061</v>
      </c>
      <c r="K3851" s="33">
        <v>9.72216</v>
      </c>
      <c r="L3851" s="33">
        <f>L3847+L3848+L3849</f>
        <v>9.722160000000002</v>
      </c>
    </row>
    <row r="3852" spans="4:12" ht="14.25">
      <c r="D3852" s="31" t="s">
        <v>1062</v>
      </c>
      <c r="F3852" s="30">
        <v>10</v>
      </c>
      <c r="K3852" s="33">
        <v>4.67068</v>
      </c>
      <c r="L3852" s="33">
        <f>L3838*F3852*0.01+L3847*F3852*0.01+L3843*F3852*0.01+L3848*F3852*0.01+L3845*F3852*0.01+L3849*F3852*0.01</f>
        <v>4.670676</v>
      </c>
    </row>
    <row r="3853" spans="4:12" ht="14.25">
      <c r="D3853" s="31" t="s">
        <v>1063</v>
      </c>
      <c r="K3853" s="33">
        <v>51.37744</v>
      </c>
      <c r="L3853" s="33">
        <f>L3838+L3843+L3845+L3851+L3852</f>
        <v>51.377436</v>
      </c>
    </row>
    <row r="3855" spans="1:6" ht="14.25">
      <c r="A3855" s="30" t="s">
        <v>227</v>
      </c>
      <c r="D3855" s="31" t="s">
        <v>900</v>
      </c>
      <c r="E3855" s="32" t="s">
        <v>800</v>
      </c>
      <c r="F3855" s="30">
        <v>210</v>
      </c>
    </row>
    <row r="3857" ht="14.25">
      <c r="D3857" s="31" t="s">
        <v>1070</v>
      </c>
    </row>
    <row r="3858" spans="6:11" ht="14.25">
      <c r="F3858" s="30" t="s">
        <v>1053</v>
      </c>
      <c r="G3858" s="30" t="s">
        <v>720</v>
      </c>
      <c r="H3858" s="30" t="s">
        <v>1046</v>
      </c>
      <c r="I3858" s="30" t="s">
        <v>1047</v>
      </c>
      <c r="J3858" s="30" t="s">
        <v>1048</v>
      </c>
      <c r="K3858" s="33" t="s">
        <v>1054</v>
      </c>
    </row>
    <row r="3859" spans="4:12" ht="14.25">
      <c r="D3859" s="31" t="s">
        <v>202</v>
      </c>
      <c r="E3859" s="32" t="s">
        <v>800</v>
      </c>
      <c r="F3859" s="30">
        <v>1</v>
      </c>
      <c r="G3859" s="30">
        <v>5.6</v>
      </c>
      <c r="H3859" s="30">
        <v>0</v>
      </c>
      <c r="I3859" s="30">
        <v>5.6</v>
      </c>
      <c r="J3859" s="30">
        <v>1</v>
      </c>
      <c r="K3859" s="33">
        <v>5.6</v>
      </c>
      <c r="L3859" s="33">
        <f>F3859*G3859*(1+H3859*0.01)*J3859</f>
        <v>5.6</v>
      </c>
    </row>
    <row r="3860" ht="14.25">
      <c r="D3860" s="31" t="s">
        <v>1065</v>
      </c>
    </row>
    <row r="3861" spans="4:12" ht="14.25">
      <c r="D3861" s="31" t="s">
        <v>1072</v>
      </c>
      <c r="E3861" s="32" t="s">
        <v>1067</v>
      </c>
      <c r="F3861" s="30">
        <v>0.268</v>
      </c>
      <c r="G3861" s="30">
        <v>3.5</v>
      </c>
      <c r="J3861" s="30">
        <v>1</v>
      </c>
      <c r="K3861" s="33">
        <v>0.938</v>
      </c>
      <c r="L3861" s="33">
        <f>F3861*G3861*J3861</f>
        <v>0.9380000000000001</v>
      </c>
    </row>
    <row r="3862" spans="4:12" ht="14.25">
      <c r="D3862" s="31" t="s">
        <v>1072</v>
      </c>
      <c r="E3862" s="32" t="s">
        <v>1067</v>
      </c>
      <c r="F3862" s="30">
        <v>0.268</v>
      </c>
      <c r="G3862" s="30">
        <v>3.5</v>
      </c>
      <c r="J3862" s="30">
        <v>1</v>
      </c>
      <c r="K3862" s="33">
        <v>0.938</v>
      </c>
      <c r="L3862" s="33">
        <f>F3862*G3862*J3862</f>
        <v>0.9380000000000001</v>
      </c>
    </row>
    <row r="3863" spans="11:12" ht="14.25">
      <c r="K3863" s="33">
        <v>1.876</v>
      </c>
      <c r="L3863" s="33">
        <f>SUM(L3861:L3862)</f>
        <v>1.8760000000000001</v>
      </c>
    </row>
    <row r="3864" ht="14.25">
      <c r="D3864" s="31" t="s">
        <v>1058</v>
      </c>
    </row>
    <row r="3865" spans="4:12" ht="14.25">
      <c r="D3865" s="31" t="s">
        <v>1073</v>
      </c>
      <c r="F3865" s="30">
        <v>10</v>
      </c>
      <c r="K3865" s="33">
        <v>0.56</v>
      </c>
      <c r="L3865" s="33">
        <f>L3859*F3865*0.01</f>
        <v>0.56</v>
      </c>
    </row>
    <row r="3866" spans="4:12" ht="14.25">
      <c r="D3866" s="31" t="s">
        <v>1068</v>
      </c>
      <c r="F3866" s="30">
        <v>95</v>
      </c>
      <c r="K3866" s="33">
        <v>1.7822</v>
      </c>
      <c r="L3866" s="33">
        <f>L3863*F3866*0.01</f>
        <v>1.7822</v>
      </c>
    </row>
    <row r="3867" spans="4:12" ht="14.25">
      <c r="D3867" s="31" t="s">
        <v>1060</v>
      </c>
      <c r="K3867" s="33">
        <v>7.476</v>
      </c>
      <c r="L3867" s="33">
        <f>L3859+L3863</f>
        <v>7.476</v>
      </c>
    </row>
    <row r="3868" spans="4:12" ht="14.25">
      <c r="D3868" s="31" t="s">
        <v>1061</v>
      </c>
      <c r="K3868" s="33">
        <v>2.3422</v>
      </c>
      <c r="L3868" s="33">
        <f>L3865+L3866</f>
        <v>2.3422</v>
      </c>
    </row>
    <row r="3869" spans="4:12" ht="14.25">
      <c r="D3869" s="31" t="s">
        <v>1062</v>
      </c>
      <c r="F3869" s="30">
        <v>10</v>
      </c>
      <c r="K3869" s="33">
        <v>0.98182</v>
      </c>
      <c r="L3869" s="33">
        <f>L3859*F3869*0.01+L3865*F3869*0.01+L3863*F3869*0.01+L3866*F3869*0.01</f>
        <v>0.9818200000000001</v>
      </c>
    </row>
    <row r="3870" spans="4:12" ht="14.25">
      <c r="D3870" s="31" t="s">
        <v>1063</v>
      </c>
      <c r="K3870" s="33">
        <v>10.80002</v>
      </c>
      <c r="L3870" s="33">
        <f>L3859+L3863+L3868+L3869</f>
        <v>10.800020000000002</v>
      </c>
    </row>
    <row r="3872" spans="1:6" ht="14.25">
      <c r="A3872" s="30" t="s">
        <v>229</v>
      </c>
      <c r="B3872" s="30" t="s">
        <v>537</v>
      </c>
      <c r="C3872" s="30" t="s">
        <v>538</v>
      </c>
      <c r="D3872" s="31" t="s">
        <v>752</v>
      </c>
      <c r="E3872" s="32" t="s">
        <v>725</v>
      </c>
      <c r="F3872" s="30">
        <v>15</v>
      </c>
    </row>
    <row r="3874" ht="14.25">
      <c r="D3874" s="31" t="s">
        <v>1065</v>
      </c>
    </row>
    <row r="3875" spans="6:11" ht="14.25">
      <c r="F3875" s="30" t="s">
        <v>1053</v>
      </c>
      <c r="G3875" s="30" t="s">
        <v>720</v>
      </c>
      <c r="H3875" s="30" t="s">
        <v>1046</v>
      </c>
      <c r="I3875" s="30" t="s">
        <v>1047</v>
      </c>
      <c r="J3875" s="30" t="s">
        <v>1048</v>
      </c>
      <c r="K3875" s="33" t="s">
        <v>1054</v>
      </c>
    </row>
    <row r="3876" spans="4:12" ht="14.25">
      <c r="D3876" s="31" t="s">
        <v>1072</v>
      </c>
      <c r="E3876" s="32" t="s">
        <v>1067</v>
      </c>
      <c r="F3876" s="30">
        <v>1.184</v>
      </c>
      <c r="G3876" s="30">
        <v>3.5</v>
      </c>
      <c r="J3876" s="30">
        <v>1</v>
      </c>
      <c r="K3876" s="33">
        <v>4.144</v>
      </c>
      <c r="L3876" s="33">
        <f>F3876*G3876*J3876</f>
        <v>4.144</v>
      </c>
    </row>
    <row r="3877" ht="14.25">
      <c r="D3877" s="31" t="s">
        <v>1058</v>
      </c>
    </row>
    <row r="3878" spans="4:12" ht="14.25">
      <c r="D3878" s="31" t="s">
        <v>1068</v>
      </c>
      <c r="F3878" s="30">
        <v>95</v>
      </c>
      <c r="K3878" s="33">
        <v>3.9368</v>
      </c>
      <c r="L3878" s="33">
        <f>L3876*F3878*0.01</f>
        <v>3.9368000000000003</v>
      </c>
    </row>
    <row r="3879" spans="4:12" ht="14.25">
      <c r="D3879" s="31" t="s">
        <v>1060</v>
      </c>
      <c r="K3879" s="33">
        <v>4.144</v>
      </c>
      <c r="L3879" s="33">
        <f>L3876</f>
        <v>4.144</v>
      </c>
    </row>
    <row r="3880" spans="4:12" ht="14.25">
      <c r="D3880" s="31" t="s">
        <v>1061</v>
      </c>
      <c r="K3880" s="33">
        <v>3.9368</v>
      </c>
      <c r="L3880" s="33">
        <f>L3878</f>
        <v>3.9368000000000003</v>
      </c>
    </row>
    <row r="3881" spans="4:12" ht="14.25">
      <c r="D3881" s="31" t="s">
        <v>1062</v>
      </c>
      <c r="F3881" s="30">
        <v>10</v>
      </c>
      <c r="K3881" s="33">
        <v>0.80808</v>
      </c>
      <c r="L3881" s="33">
        <f>L3876*F3881*0.01+L3878*F3881*0.01</f>
        <v>0.80808</v>
      </c>
    </row>
    <row r="3882" spans="4:12" ht="14.25">
      <c r="D3882" s="31" t="s">
        <v>1063</v>
      </c>
      <c r="K3882" s="33">
        <v>8.88888</v>
      </c>
      <c r="L3882" s="33">
        <f>L3876+L3880+L3881</f>
        <v>8.88888</v>
      </c>
    </row>
    <row r="3884" spans="1:6" ht="28.5">
      <c r="A3884" s="30" t="s">
        <v>232</v>
      </c>
      <c r="B3884" s="30" t="s">
        <v>539</v>
      </c>
      <c r="C3884" s="30" t="s">
        <v>540</v>
      </c>
      <c r="D3884" s="31" t="s">
        <v>753</v>
      </c>
      <c r="E3884" s="32" t="s">
        <v>725</v>
      </c>
      <c r="F3884" s="30">
        <v>165</v>
      </c>
    </row>
    <row r="3886" ht="14.25">
      <c r="D3886" s="31" t="s">
        <v>1052</v>
      </c>
    </row>
    <row r="3887" spans="6:11" ht="14.25">
      <c r="F3887" s="30" t="s">
        <v>1053</v>
      </c>
      <c r="G3887" s="30" t="s">
        <v>720</v>
      </c>
      <c r="H3887" s="30" t="s">
        <v>1046</v>
      </c>
      <c r="I3887" s="30" t="s">
        <v>1047</v>
      </c>
      <c r="J3887" s="30" t="s">
        <v>1048</v>
      </c>
      <c r="K3887" s="33" t="s">
        <v>1054</v>
      </c>
    </row>
    <row r="3888" spans="4:12" ht="28.5">
      <c r="D3888" s="31" t="s">
        <v>1055</v>
      </c>
      <c r="E3888" s="32" t="s">
        <v>1056</v>
      </c>
      <c r="F3888" s="30">
        <v>0.0034</v>
      </c>
      <c r="G3888" s="30">
        <v>380</v>
      </c>
      <c r="J3888" s="30">
        <v>1</v>
      </c>
      <c r="K3888" s="33">
        <v>1.292</v>
      </c>
      <c r="L3888" s="33">
        <f>F3888*G3888*J3888</f>
        <v>1.292</v>
      </c>
    </row>
    <row r="3889" ht="14.25">
      <c r="D3889" s="31" t="s">
        <v>1058</v>
      </c>
    </row>
    <row r="3890" spans="4:12" ht="14.25">
      <c r="D3890" s="31" t="s">
        <v>1059</v>
      </c>
      <c r="F3890" s="30">
        <v>30</v>
      </c>
      <c r="K3890" s="33">
        <v>0.3876</v>
      </c>
      <c r="L3890" s="33">
        <f>L3888*F3890*0.01</f>
        <v>0.3876</v>
      </c>
    </row>
    <row r="3891" spans="4:12" ht="14.25">
      <c r="D3891" s="31" t="s">
        <v>1060</v>
      </c>
      <c r="K3891" s="33">
        <v>1.292</v>
      </c>
      <c r="L3891" s="33">
        <f>L3888</f>
        <v>1.292</v>
      </c>
    </row>
    <row r="3892" spans="4:12" ht="14.25">
      <c r="D3892" s="31" t="s">
        <v>1061</v>
      </c>
      <c r="K3892" s="33">
        <v>0.3876</v>
      </c>
      <c r="L3892" s="33">
        <f>L3890</f>
        <v>0.3876</v>
      </c>
    </row>
    <row r="3893" spans="4:12" ht="14.25">
      <c r="D3893" s="31" t="s">
        <v>1062</v>
      </c>
      <c r="F3893" s="30">
        <v>10</v>
      </c>
      <c r="K3893" s="33">
        <v>0.16796</v>
      </c>
      <c r="L3893" s="33">
        <f>L3888*F3893*0.01+L3890*F3893*0.01</f>
        <v>0.16796</v>
      </c>
    </row>
    <row r="3894" spans="4:12" ht="14.25">
      <c r="D3894" s="31" t="s">
        <v>1063</v>
      </c>
      <c r="K3894" s="33">
        <v>1.84756</v>
      </c>
      <c r="L3894" s="33">
        <f>L3888+L3892+L3893</f>
        <v>1.84756</v>
      </c>
    </row>
    <row r="3896" spans="1:6" ht="28.5">
      <c r="A3896" s="30" t="s">
        <v>234</v>
      </c>
      <c r="B3896" s="30" t="s">
        <v>646</v>
      </c>
      <c r="C3896" s="30" t="s">
        <v>647</v>
      </c>
      <c r="D3896" s="31" t="s">
        <v>901</v>
      </c>
      <c r="E3896" s="32" t="s">
        <v>725</v>
      </c>
      <c r="F3896" s="30">
        <v>180</v>
      </c>
    </row>
    <row r="3898" ht="14.25">
      <c r="D3898" s="31" t="s">
        <v>1052</v>
      </c>
    </row>
    <row r="3899" spans="6:11" ht="14.25">
      <c r="F3899" s="30" t="s">
        <v>1053</v>
      </c>
      <c r="G3899" s="30" t="s">
        <v>720</v>
      </c>
      <c r="H3899" s="30" t="s">
        <v>1046</v>
      </c>
      <c r="I3899" s="30" t="s">
        <v>1047</v>
      </c>
      <c r="J3899" s="30" t="s">
        <v>1048</v>
      </c>
      <c r="K3899" s="33" t="s">
        <v>1054</v>
      </c>
    </row>
    <row r="3900" spans="4:12" ht="28.5">
      <c r="D3900" s="31" t="s">
        <v>206</v>
      </c>
      <c r="E3900" s="32" t="s">
        <v>1056</v>
      </c>
      <c r="F3900" s="30">
        <v>0.0035</v>
      </c>
      <c r="G3900" s="30">
        <v>150</v>
      </c>
      <c r="J3900" s="30">
        <v>1</v>
      </c>
      <c r="K3900" s="33">
        <v>0.525</v>
      </c>
      <c r="L3900" s="33">
        <f>F3900*G3900*J3900</f>
        <v>0.525</v>
      </c>
    </row>
    <row r="3901" ht="14.25">
      <c r="D3901" s="31" t="s">
        <v>1065</v>
      </c>
    </row>
    <row r="3902" spans="4:12" ht="14.25">
      <c r="D3902" s="31" t="s">
        <v>1072</v>
      </c>
      <c r="E3902" s="32" t="s">
        <v>1067</v>
      </c>
      <c r="F3902" s="30">
        <v>0.14</v>
      </c>
      <c r="G3902" s="30">
        <v>3.5</v>
      </c>
      <c r="J3902" s="30">
        <v>1</v>
      </c>
      <c r="K3902" s="33">
        <v>0.49</v>
      </c>
      <c r="L3902" s="33">
        <f>F3902*G3902*J3902</f>
        <v>0.49000000000000005</v>
      </c>
    </row>
    <row r="3903" ht="14.25">
      <c r="D3903" s="31" t="s">
        <v>1058</v>
      </c>
    </row>
    <row r="3904" spans="4:12" ht="14.25">
      <c r="D3904" s="31" t="s">
        <v>1059</v>
      </c>
      <c r="F3904" s="30">
        <v>30</v>
      </c>
      <c r="K3904" s="33">
        <v>0.1575</v>
      </c>
      <c r="L3904" s="33">
        <f>L3900*F3904*0.01</f>
        <v>0.1575</v>
      </c>
    </row>
    <row r="3905" spans="4:12" ht="14.25">
      <c r="D3905" s="31" t="s">
        <v>1068</v>
      </c>
      <c r="F3905" s="30">
        <v>95</v>
      </c>
      <c r="K3905" s="33">
        <v>0.4655</v>
      </c>
      <c r="L3905" s="33">
        <f>L3902*F3905*0.01</f>
        <v>0.4655</v>
      </c>
    </row>
    <row r="3906" spans="4:12" ht="14.25">
      <c r="D3906" s="31" t="s">
        <v>1060</v>
      </c>
      <c r="K3906" s="33">
        <v>1.015</v>
      </c>
      <c r="L3906" s="33">
        <f>L3900+L3902</f>
        <v>1.0150000000000001</v>
      </c>
    </row>
    <row r="3907" spans="4:12" ht="14.25">
      <c r="D3907" s="31" t="s">
        <v>1061</v>
      </c>
      <c r="K3907" s="33">
        <v>0.623</v>
      </c>
      <c r="L3907" s="33">
        <f>L3904+L3905</f>
        <v>0.623</v>
      </c>
    </row>
    <row r="3908" spans="4:12" ht="14.25">
      <c r="D3908" s="31" t="s">
        <v>1062</v>
      </c>
      <c r="F3908" s="30">
        <v>10</v>
      </c>
      <c r="K3908" s="33">
        <v>0.1638</v>
      </c>
      <c r="L3908" s="33">
        <f>L3900*F3908*0.01+L3904*F3908*0.01+L3902*F3908*0.01+L3905*F3908*0.01</f>
        <v>0.1638</v>
      </c>
    </row>
    <row r="3909" spans="4:12" ht="14.25">
      <c r="D3909" s="31" t="s">
        <v>1063</v>
      </c>
      <c r="K3909" s="33">
        <v>1.8018</v>
      </c>
      <c r="L3909" s="33">
        <f>L3900+L3902+L3907+L3908</f>
        <v>1.8018</v>
      </c>
    </row>
    <row r="3911" spans="1:6" ht="28.5">
      <c r="A3911" s="30" t="s">
        <v>236</v>
      </c>
      <c r="D3911" s="31" t="s">
        <v>902</v>
      </c>
      <c r="E3911" s="32" t="s">
        <v>722</v>
      </c>
      <c r="F3911" s="30">
        <v>19</v>
      </c>
    </row>
    <row r="3913" ht="14.25">
      <c r="D3913" s="31" t="s">
        <v>1070</v>
      </c>
    </row>
    <row r="3914" spans="6:11" ht="14.25">
      <c r="F3914" s="30" t="s">
        <v>1053</v>
      </c>
      <c r="G3914" s="30" t="s">
        <v>720</v>
      </c>
      <c r="H3914" s="30" t="s">
        <v>1046</v>
      </c>
      <c r="I3914" s="30" t="s">
        <v>1047</v>
      </c>
      <c r="J3914" s="30" t="s">
        <v>1048</v>
      </c>
      <c r="K3914" s="33" t="s">
        <v>1054</v>
      </c>
    </row>
    <row r="3915" spans="3:12" ht="14.25">
      <c r="C3915" s="30">
        <v>1538</v>
      </c>
      <c r="D3915" s="31" t="s">
        <v>1174</v>
      </c>
      <c r="E3915" s="32" t="s">
        <v>811</v>
      </c>
      <c r="F3915" s="30">
        <v>0.21</v>
      </c>
      <c r="G3915" s="30">
        <v>1.5</v>
      </c>
      <c r="H3915" s="30">
        <v>0</v>
      </c>
      <c r="I3915" s="30">
        <v>1.5</v>
      </c>
      <c r="J3915" s="30">
        <v>1</v>
      </c>
      <c r="K3915" s="33">
        <v>0.315</v>
      </c>
      <c r="L3915" s="33">
        <f>F3915*G3915*(1+H3915*0.01)*J3915</f>
        <v>0.315</v>
      </c>
    </row>
    <row r="3916" spans="3:12" ht="14.25">
      <c r="C3916" s="30" t="s">
        <v>648</v>
      </c>
      <c r="D3916" s="31" t="s">
        <v>208</v>
      </c>
      <c r="E3916" s="32" t="s">
        <v>725</v>
      </c>
      <c r="F3916" s="30">
        <v>3</v>
      </c>
      <c r="G3916" s="30">
        <v>22</v>
      </c>
      <c r="H3916" s="30">
        <v>0</v>
      </c>
      <c r="I3916" s="30">
        <v>22</v>
      </c>
      <c r="J3916" s="30">
        <v>1</v>
      </c>
      <c r="K3916" s="33">
        <v>66</v>
      </c>
      <c r="L3916" s="33">
        <f>F3916*G3916*(1+H3916*0.01)*J3916</f>
        <v>66</v>
      </c>
    </row>
    <row r="3917" spans="4:12" ht="28.5">
      <c r="D3917" s="31" t="s">
        <v>902</v>
      </c>
      <c r="E3917" s="32" t="s">
        <v>722</v>
      </c>
      <c r="F3917" s="30">
        <v>1</v>
      </c>
      <c r="G3917" s="30">
        <v>60</v>
      </c>
      <c r="H3917" s="30">
        <v>0</v>
      </c>
      <c r="I3917" s="30">
        <v>60</v>
      </c>
      <c r="J3917" s="30">
        <v>1</v>
      </c>
      <c r="K3917" s="33">
        <v>60</v>
      </c>
      <c r="L3917" s="33">
        <f>F3917*G3917*(1+H3917*0.01)*J3917</f>
        <v>60</v>
      </c>
    </row>
    <row r="3918" spans="11:12" ht="14.25">
      <c r="K3918" s="33">
        <v>126.315</v>
      </c>
      <c r="L3918" s="33">
        <f>SUM(L3915:L3917)</f>
        <v>126.315</v>
      </c>
    </row>
    <row r="3919" ht="14.25">
      <c r="D3919" s="31" t="s">
        <v>1052</v>
      </c>
    </row>
    <row r="3920" spans="4:12" ht="14.25">
      <c r="D3920" s="31" t="s">
        <v>1121</v>
      </c>
      <c r="E3920" s="32" t="s">
        <v>1056</v>
      </c>
      <c r="F3920" s="30">
        <v>0.12</v>
      </c>
      <c r="G3920" s="30">
        <v>240</v>
      </c>
      <c r="J3920" s="30">
        <v>1</v>
      </c>
      <c r="K3920" s="33">
        <v>28.8</v>
      </c>
      <c r="L3920" s="33">
        <f>F3920*G3920*J3920</f>
        <v>28.799999999999997</v>
      </c>
    </row>
    <row r="3921" ht="14.25">
      <c r="D3921" s="31" t="s">
        <v>1065</v>
      </c>
    </row>
    <row r="3922" spans="4:12" ht="14.25">
      <c r="D3922" s="31" t="s">
        <v>1079</v>
      </c>
      <c r="E3922" s="32" t="s">
        <v>1067</v>
      </c>
      <c r="F3922" s="30">
        <v>5.5</v>
      </c>
      <c r="G3922" s="30">
        <v>3.5</v>
      </c>
      <c r="J3922" s="30">
        <v>1</v>
      </c>
      <c r="K3922" s="33">
        <v>19.25</v>
      </c>
      <c r="L3922" s="33">
        <f>F3922*G3922*J3922</f>
        <v>19.25</v>
      </c>
    </row>
    <row r="3923" spans="4:12" ht="14.25">
      <c r="D3923" s="31" t="s">
        <v>1072</v>
      </c>
      <c r="E3923" s="32" t="s">
        <v>1067</v>
      </c>
      <c r="F3923" s="30">
        <v>5.85</v>
      </c>
      <c r="G3923" s="30">
        <v>3.5</v>
      </c>
      <c r="J3923" s="30">
        <v>1</v>
      </c>
      <c r="K3923" s="33">
        <v>20.475</v>
      </c>
      <c r="L3923" s="33">
        <f>F3923*G3923*J3923</f>
        <v>20.474999999999998</v>
      </c>
    </row>
    <row r="3924" spans="4:12" ht="14.25">
      <c r="D3924" s="31" t="s">
        <v>1097</v>
      </c>
      <c r="E3924" s="32" t="s">
        <v>1067</v>
      </c>
      <c r="F3924" s="30">
        <v>0.35</v>
      </c>
      <c r="G3924" s="30">
        <v>3.5</v>
      </c>
      <c r="J3924" s="30">
        <v>1</v>
      </c>
      <c r="K3924" s="33">
        <v>1.225</v>
      </c>
      <c r="L3924" s="33">
        <f>F3924*G3924*J3924</f>
        <v>1.2249999999999999</v>
      </c>
    </row>
    <row r="3925" spans="11:12" ht="14.25">
      <c r="K3925" s="33">
        <v>40.95</v>
      </c>
      <c r="L3925" s="33">
        <f>SUM(L3922:L3924)</f>
        <v>40.949999999999996</v>
      </c>
    </row>
    <row r="3926" ht="14.25">
      <c r="D3926" s="31" t="s">
        <v>1058</v>
      </c>
    </row>
    <row r="3927" spans="4:12" ht="14.25">
      <c r="D3927" s="31" t="s">
        <v>1073</v>
      </c>
      <c r="F3927" s="30">
        <v>10</v>
      </c>
      <c r="K3927" s="33">
        <v>12.6315</v>
      </c>
      <c r="L3927" s="33">
        <f>L3918*F3927*0.01</f>
        <v>12.6315</v>
      </c>
    </row>
    <row r="3928" spans="4:12" ht="14.25">
      <c r="D3928" s="31" t="s">
        <v>1059</v>
      </c>
      <c r="F3928" s="30">
        <v>30</v>
      </c>
      <c r="K3928" s="33">
        <v>8.64</v>
      </c>
      <c r="L3928" s="33">
        <f>L3920*F3928*0.01</f>
        <v>8.639999999999999</v>
      </c>
    </row>
    <row r="3929" spans="4:12" ht="14.25">
      <c r="D3929" s="31" t="s">
        <v>1068</v>
      </c>
      <c r="F3929" s="30">
        <v>95</v>
      </c>
      <c r="K3929" s="33">
        <v>38.9025</v>
      </c>
      <c r="L3929" s="33">
        <f>L3925*F3929*0.01</f>
        <v>38.902499999999996</v>
      </c>
    </row>
    <row r="3930" spans="4:12" ht="14.25">
      <c r="D3930" s="31" t="s">
        <v>1060</v>
      </c>
      <c r="K3930" s="33">
        <v>196.065</v>
      </c>
      <c r="L3930" s="33">
        <f>L3918+L3920+L3925</f>
        <v>196.065</v>
      </c>
    </row>
    <row r="3931" spans="4:12" ht="14.25">
      <c r="D3931" s="31" t="s">
        <v>1061</v>
      </c>
      <c r="K3931" s="33">
        <v>60.174</v>
      </c>
      <c r="L3931" s="33">
        <f>L3927+L3928+L3929</f>
        <v>60.17399999999999</v>
      </c>
    </row>
    <row r="3932" spans="4:12" ht="14.25">
      <c r="D3932" s="31" t="s">
        <v>1062</v>
      </c>
      <c r="F3932" s="30">
        <v>10</v>
      </c>
      <c r="K3932" s="33">
        <v>25.6239</v>
      </c>
      <c r="L3932" s="33">
        <f>L3918*F3932*0.01+L3927*F3932*0.01+L3920*F3932*0.01+L3928*F3932*0.01+L3925*F3932*0.01+L3929*F3932*0.01</f>
        <v>25.6239</v>
      </c>
    </row>
    <row r="3933" spans="4:12" ht="14.25">
      <c r="D3933" s="31" t="s">
        <v>1063</v>
      </c>
      <c r="K3933" s="33">
        <v>281.8629</v>
      </c>
      <c r="L3933" s="33">
        <f>L3918+L3920+L3925+L3931+L3932</f>
        <v>281.86289999999997</v>
      </c>
    </row>
    <row r="3935" spans="1:6" ht="28.5">
      <c r="A3935" s="30" t="s">
        <v>238</v>
      </c>
      <c r="D3935" s="31" t="s">
        <v>903</v>
      </c>
      <c r="E3935" s="32" t="s">
        <v>722</v>
      </c>
      <c r="F3935" s="30">
        <v>59</v>
      </c>
    </row>
    <row r="3937" ht="14.25">
      <c r="D3937" s="31" t="s">
        <v>1070</v>
      </c>
    </row>
    <row r="3938" spans="6:11" ht="14.25">
      <c r="F3938" s="30" t="s">
        <v>1053</v>
      </c>
      <c r="G3938" s="30" t="s">
        <v>720</v>
      </c>
      <c r="H3938" s="30" t="s">
        <v>1046</v>
      </c>
      <c r="I3938" s="30" t="s">
        <v>1047</v>
      </c>
      <c r="J3938" s="30" t="s">
        <v>1048</v>
      </c>
      <c r="K3938" s="33" t="s">
        <v>1054</v>
      </c>
    </row>
    <row r="3939" spans="3:12" ht="14.25">
      <c r="C3939" s="30">
        <v>1538</v>
      </c>
      <c r="D3939" s="31" t="s">
        <v>1174</v>
      </c>
      <c r="E3939" s="32" t="s">
        <v>811</v>
      </c>
      <c r="F3939" s="30">
        <v>0.1</v>
      </c>
      <c r="G3939" s="30">
        <v>1.5</v>
      </c>
      <c r="H3939" s="30">
        <v>0</v>
      </c>
      <c r="I3939" s="30">
        <v>1.5</v>
      </c>
      <c r="J3939" s="30">
        <v>1</v>
      </c>
      <c r="K3939" s="33">
        <v>0.15</v>
      </c>
      <c r="L3939" s="33">
        <f>F3939*G3939*(1+H3939*0.01)*J3939</f>
        <v>0.15000000000000002</v>
      </c>
    </row>
    <row r="3940" spans="3:12" ht="14.25">
      <c r="C3940" s="30" t="s">
        <v>648</v>
      </c>
      <c r="D3940" s="31" t="s">
        <v>208</v>
      </c>
      <c r="E3940" s="32" t="s">
        <v>725</v>
      </c>
      <c r="F3940" s="30">
        <v>0.5</v>
      </c>
      <c r="G3940" s="30">
        <v>22</v>
      </c>
      <c r="H3940" s="30">
        <v>0</v>
      </c>
      <c r="I3940" s="30">
        <v>22</v>
      </c>
      <c r="J3940" s="30">
        <v>1</v>
      </c>
      <c r="K3940" s="33">
        <v>11</v>
      </c>
      <c r="L3940" s="33">
        <f>F3940*G3940*(1+H3940*0.01)*J3940</f>
        <v>11</v>
      </c>
    </row>
    <row r="3941" spans="4:12" ht="28.5">
      <c r="D3941" s="31" t="s">
        <v>903</v>
      </c>
      <c r="E3941" s="32" t="s">
        <v>722</v>
      </c>
      <c r="F3941" s="30">
        <v>1</v>
      </c>
      <c r="G3941" s="30">
        <v>35</v>
      </c>
      <c r="H3941" s="30">
        <v>0</v>
      </c>
      <c r="I3941" s="30">
        <v>35</v>
      </c>
      <c r="J3941" s="30">
        <v>1</v>
      </c>
      <c r="K3941" s="33">
        <v>35</v>
      </c>
      <c r="L3941" s="33">
        <f>F3941*G3941*(1+H3941*0.01)*J3941</f>
        <v>35</v>
      </c>
    </row>
    <row r="3942" spans="11:12" ht="14.25">
      <c r="K3942" s="33">
        <v>46.15</v>
      </c>
      <c r="L3942" s="33">
        <f>SUM(L3939:L3941)</f>
        <v>46.15</v>
      </c>
    </row>
    <row r="3943" ht="14.25">
      <c r="D3943" s="31" t="s">
        <v>1052</v>
      </c>
    </row>
    <row r="3944" spans="4:12" ht="14.25">
      <c r="D3944" s="31" t="s">
        <v>1121</v>
      </c>
      <c r="E3944" s="32" t="s">
        <v>1056</v>
      </c>
      <c r="F3944" s="30">
        <v>0.02</v>
      </c>
      <c r="G3944" s="30">
        <v>240</v>
      </c>
      <c r="J3944" s="30">
        <v>1</v>
      </c>
      <c r="K3944" s="33">
        <v>4.8</v>
      </c>
      <c r="L3944" s="33">
        <f>F3944*G3944*J3944</f>
        <v>4.8</v>
      </c>
    </row>
    <row r="3945" ht="14.25">
      <c r="D3945" s="31" t="s">
        <v>1065</v>
      </c>
    </row>
    <row r="3946" spans="4:12" ht="14.25">
      <c r="D3946" s="31" t="s">
        <v>1079</v>
      </c>
      <c r="E3946" s="32" t="s">
        <v>1067</v>
      </c>
      <c r="F3946" s="30">
        <v>0.92</v>
      </c>
      <c r="G3946" s="30">
        <v>3.5</v>
      </c>
      <c r="J3946" s="30">
        <v>1</v>
      </c>
      <c r="K3946" s="33">
        <v>3.22</v>
      </c>
      <c r="L3946" s="33">
        <f>F3946*G3946*J3946</f>
        <v>3.22</v>
      </c>
    </row>
    <row r="3947" spans="4:12" ht="14.25">
      <c r="D3947" s="31" t="s">
        <v>1072</v>
      </c>
      <c r="E3947" s="32" t="s">
        <v>1067</v>
      </c>
      <c r="F3947" s="30">
        <v>0.956</v>
      </c>
      <c r="G3947" s="30">
        <v>3.5</v>
      </c>
      <c r="J3947" s="30">
        <v>1</v>
      </c>
      <c r="K3947" s="33">
        <v>3.346</v>
      </c>
      <c r="L3947" s="33">
        <f>F3947*G3947*J3947</f>
        <v>3.346</v>
      </c>
    </row>
    <row r="3948" spans="4:12" ht="14.25">
      <c r="D3948" s="31" t="s">
        <v>1097</v>
      </c>
      <c r="E3948" s="32" t="s">
        <v>1067</v>
      </c>
      <c r="F3948" s="30">
        <v>0.058</v>
      </c>
      <c r="G3948" s="30">
        <v>3.5</v>
      </c>
      <c r="J3948" s="30">
        <v>1</v>
      </c>
      <c r="K3948" s="33">
        <v>0.203</v>
      </c>
      <c r="L3948" s="33">
        <f>F3948*G3948*J3948</f>
        <v>0.203</v>
      </c>
    </row>
    <row r="3949" spans="11:12" ht="14.25">
      <c r="K3949" s="33">
        <v>6.769</v>
      </c>
      <c r="L3949" s="33">
        <f>SUM(L3946:L3948)</f>
        <v>6.769000000000001</v>
      </c>
    </row>
    <row r="3950" ht="14.25">
      <c r="D3950" s="31" t="s">
        <v>1058</v>
      </c>
    </row>
    <row r="3951" spans="4:12" ht="14.25">
      <c r="D3951" s="31" t="s">
        <v>1073</v>
      </c>
      <c r="F3951" s="30">
        <v>10</v>
      </c>
      <c r="K3951" s="33">
        <v>4.615</v>
      </c>
      <c r="L3951" s="33">
        <f>L3942*F3951*0.01</f>
        <v>4.615</v>
      </c>
    </row>
    <row r="3952" spans="4:12" ht="14.25">
      <c r="D3952" s="31" t="s">
        <v>1059</v>
      </c>
      <c r="F3952" s="30">
        <v>30</v>
      </c>
      <c r="K3952" s="33">
        <v>1.44</v>
      </c>
      <c r="L3952" s="33">
        <f>L3944*F3952*0.01</f>
        <v>1.44</v>
      </c>
    </row>
    <row r="3953" spans="4:12" ht="14.25">
      <c r="D3953" s="31" t="s">
        <v>1068</v>
      </c>
      <c r="F3953" s="30">
        <v>95</v>
      </c>
      <c r="K3953" s="33">
        <v>6.43055</v>
      </c>
      <c r="L3953" s="33">
        <f>L3949*F3953*0.01</f>
        <v>6.430550000000001</v>
      </c>
    </row>
    <row r="3954" spans="4:12" ht="14.25">
      <c r="D3954" s="31" t="s">
        <v>1060</v>
      </c>
      <c r="K3954" s="33">
        <v>57.719</v>
      </c>
      <c r="L3954" s="33">
        <f>L3942+L3944+L3949</f>
        <v>57.718999999999994</v>
      </c>
    </row>
    <row r="3955" spans="4:12" ht="14.25">
      <c r="D3955" s="31" t="s">
        <v>1061</v>
      </c>
      <c r="K3955" s="33">
        <v>12.48555</v>
      </c>
      <c r="L3955" s="33">
        <f>L3951+L3952+L3953</f>
        <v>12.48555</v>
      </c>
    </row>
    <row r="3956" spans="4:12" ht="14.25">
      <c r="D3956" s="31" t="s">
        <v>1062</v>
      </c>
      <c r="F3956" s="30">
        <v>10</v>
      </c>
      <c r="K3956" s="33">
        <v>7.02046</v>
      </c>
      <c r="L3956" s="33">
        <f>L3942*F3956*0.01+L3951*F3956*0.01+L3944*F3956*0.01+L3952*F3956*0.01+L3949*F3956*0.01+L3953*F3956*0.01</f>
        <v>7.020455</v>
      </c>
    </row>
    <row r="3957" spans="4:12" ht="14.25">
      <c r="D3957" s="31" t="s">
        <v>1063</v>
      </c>
      <c r="K3957" s="33">
        <v>77.225</v>
      </c>
      <c r="L3957" s="33">
        <f>L3942+L3944+L3949+L3955+L3956</f>
        <v>77.225005</v>
      </c>
    </row>
    <row r="3959" spans="1:6" ht="28.5">
      <c r="A3959" s="30" t="s">
        <v>240</v>
      </c>
      <c r="D3959" s="31" t="s">
        <v>904</v>
      </c>
      <c r="E3959" s="32" t="s">
        <v>722</v>
      </c>
      <c r="F3959" s="30">
        <v>12</v>
      </c>
    </row>
    <row r="3961" ht="14.25">
      <c r="D3961" s="31" t="s">
        <v>1070</v>
      </c>
    </row>
    <row r="3962" spans="6:11" ht="14.25">
      <c r="F3962" s="30" t="s">
        <v>1053</v>
      </c>
      <c r="G3962" s="30" t="s">
        <v>720</v>
      </c>
      <c r="H3962" s="30" t="s">
        <v>1046</v>
      </c>
      <c r="I3962" s="30" t="s">
        <v>1047</v>
      </c>
      <c r="J3962" s="30" t="s">
        <v>1048</v>
      </c>
      <c r="K3962" s="33" t="s">
        <v>1054</v>
      </c>
    </row>
    <row r="3963" spans="3:12" ht="14.25">
      <c r="C3963" s="30">
        <v>1538</v>
      </c>
      <c r="D3963" s="31" t="s">
        <v>1174</v>
      </c>
      <c r="E3963" s="32" t="s">
        <v>811</v>
      </c>
      <c r="F3963" s="30">
        <v>0.21</v>
      </c>
      <c r="G3963" s="30">
        <v>1.5</v>
      </c>
      <c r="H3963" s="30">
        <v>0</v>
      </c>
      <c r="I3963" s="30">
        <v>1.5</v>
      </c>
      <c r="J3963" s="30">
        <v>1</v>
      </c>
      <c r="K3963" s="33">
        <v>0.315</v>
      </c>
      <c r="L3963" s="33">
        <f>F3963*G3963*(1+H3963*0.01)*J3963</f>
        <v>0.315</v>
      </c>
    </row>
    <row r="3964" spans="3:12" ht="14.25">
      <c r="C3964" s="30" t="s">
        <v>648</v>
      </c>
      <c r="D3964" s="31" t="s">
        <v>208</v>
      </c>
      <c r="E3964" s="32" t="s">
        <v>725</v>
      </c>
      <c r="F3964" s="30">
        <v>2.6</v>
      </c>
      <c r="G3964" s="30">
        <v>22</v>
      </c>
      <c r="H3964" s="30">
        <v>0</v>
      </c>
      <c r="I3964" s="30">
        <v>22</v>
      </c>
      <c r="J3964" s="30">
        <v>1</v>
      </c>
      <c r="K3964" s="33">
        <v>57.2</v>
      </c>
      <c r="L3964" s="33">
        <f>F3964*G3964*(1+H3964*0.01)*J3964</f>
        <v>57.2</v>
      </c>
    </row>
    <row r="3965" spans="4:12" ht="28.5">
      <c r="D3965" s="31" t="s">
        <v>211</v>
      </c>
      <c r="E3965" s="32" t="s">
        <v>722</v>
      </c>
      <c r="F3965" s="30">
        <v>1</v>
      </c>
      <c r="G3965" s="30">
        <v>65</v>
      </c>
      <c r="H3965" s="30">
        <v>0</v>
      </c>
      <c r="I3965" s="30">
        <v>65</v>
      </c>
      <c r="J3965" s="30">
        <v>1</v>
      </c>
      <c r="K3965" s="33">
        <v>65</v>
      </c>
      <c r="L3965" s="33">
        <f>F3965*G3965*(1+H3965*0.01)*J3965</f>
        <v>65</v>
      </c>
    </row>
    <row r="3966" spans="11:12" ht="14.25">
      <c r="K3966" s="33">
        <v>122.515</v>
      </c>
      <c r="L3966" s="33">
        <f>SUM(L3963:L3965)</f>
        <v>122.515</v>
      </c>
    </row>
    <row r="3967" ht="14.25">
      <c r="D3967" s="31" t="s">
        <v>1052</v>
      </c>
    </row>
    <row r="3968" spans="4:12" ht="14.25">
      <c r="D3968" s="31" t="s">
        <v>1121</v>
      </c>
      <c r="E3968" s="32" t="s">
        <v>1056</v>
      </c>
      <c r="F3968" s="30">
        <v>0.104</v>
      </c>
      <c r="G3968" s="30">
        <v>240</v>
      </c>
      <c r="J3968" s="30">
        <v>1</v>
      </c>
      <c r="K3968" s="33">
        <v>24.96</v>
      </c>
      <c r="L3968" s="33">
        <f>F3968*G3968*J3968</f>
        <v>24.959999999999997</v>
      </c>
    </row>
    <row r="3969" ht="14.25">
      <c r="D3969" s="31" t="s">
        <v>1065</v>
      </c>
    </row>
    <row r="3970" spans="4:12" ht="14.25">
      <c r="D3970" s="31" t="s">
        <v>1079</v>
      </c>
      <c r="E3970" s="32" t="s">
        <v>1067</v>
      </c>
      <c r="F3970" s="30">
        <v>4.76</v>
      </c>
      <c r="G3970" s="30">
        <v>3.5</v>
      </c>
      <c r="J3970" s="30">
        <v>1</v>
      </c>
      <c r="K3970" s="33">
        <v>16.66</v>
      </c>
      <c r="L3970" s="33">
        <f>F3970*G3970*J3970</f>
        <v>16.66</v>
      </c>
    </row>
    <row r="3971" spans="4:12" ht="14.25">
      <c r="D3971" s="31" t="s">
        <v>1072</v>
      </c>
      <c r="E3971" s="32" t="s">
        <v>1067</v>
      </c>
      <c r="F3971" s="30">
        <v>4.78</v>
      </c>
      <c r="G3971" s="30">
        <v>3.5</v>
      </c>
      <c r="J3971" s="30">
        <v>1</v>
      </c>
      <c r="K3971" s="33">
        <v>16.73</v>
      </c>
      <c r="L3971" s="33">
        <f>F3971*G3971*J3971</f>
        <v>16.73</v>
      </c>
    </row>
    <row r="3972" spans="4:12" ht="14.25">
      <c r="D3972" s="31" t="s">
        <v>1097</v>
      </c>
      <c r="E3972" s="32" t="s">
        <v>1067</v>
      </c>
      <c r="F3972" s="30">
        <v>0.303</v>
      </c>
      <c r="G3972" s="30">
        <v>3.5</v>
      </c>
      <c r="J3972" s="30">
        <v>1</v>
      </c>
      <c r="K3972" s="33">
        <v>1.0605</v>
      </c>
      <c r="L3972" s="33">
        <f>F3972*G3972*J3972</f>
        <v>1.0605</v>
      </c>
    </row>
    <row r="3973" spans="11:12" ht="14.25">
      <c r="K3973" s="33">
        <v>34.4505</v>
      </c>
      <c r="L3973" s="33">
        <f>SUM(L3970:L3972)</f>
        <v>34.4505</v>
      </c>
    </row>
    <row r="3974" ht="14.25">
      <c r="D3974" s="31" t="s">
        <v>1058</v>
      </c>
    </row>
    <row r="3975" spans="4:12" ht="14.25">
      <c r="D3975" s="31" t="s">
        <v>1073</v>
      </c>
      <c r="F3975" s="30">
        <v>10</v>
      </c>
      <c r="K3975" s="33">
        <v>12.2515</v>
      </c>
      <c r="L3975" s="33">
        <f>L3966*F3975*0.01</f>
        <v>12.251500000000002</v>
      </c>
    </row>
    <row r="3976" spans="4:12" ht="14.25">
      <c r="D3976" s="31" t="s">
        <v>1059</v>
      </c>
      <c r="F3976" s="30">
        <v>30</v>
      </c>
      <c r="K3976" s="33">
        <v>7.488</v>
      </c>
      <c r="L3976" s="33">
        <f>L3968*F3976*0.01</f>
        <v>7.4879999999999995</v>
      </c>
    </row>
    <row r="3977" spans="4:12" ht="14.25">
      <c r="D3977" s="31" t="s">
        <v>1068</v>
      </c>
      <c r="F3977" s="30">
        <v>95</v>
      </c>
      <c r="K3977" s="33">
        <v>32.72798</v>
      </c>
      <c r="L3977" s="33">
        <f>L3973*F3977*0.01</f>
        <v>32.727975</v>
      </c>
    </row>
    <row r="3978" spans="4:12" ht="14.25">
      <c r="D3978" s="31" t="s">
        <v>1060</v>
      </c>
      <c r="K3978" s="33">
        <v>181.9255</v>
      </c>
      <c r="L3978" s="33">
        <f>L3966+L3968+L3973</f>
        <v>181.9255</v>
      </c>
    </row>
    <row r="3979" spans="4:12" ht="14.25">
      <c r="D3979" s="31" t="s">
        <v>1061</v>
      </c>
      <c r="K3979" s="33">
        <v>52.46748</v>
      </c>
      <c r="L3979" s="33">
        <f>L3975+L3976+L3977</f>
        <v>52.467475</v>
      </c>
    </row>
    <row r="3980" spans="4:12" ht="14.25">
      <c r="D3980" s="31" t="s">
        <v>1062</v>
      </c>
      <c r="F3980" s="30">
        <v>10</v>
      </c>
      <c r="K3980" s="33">
        <v>23.4393</v>
      </c>
      <c r="L3980" s="33">
        <f>L3966*F3980*0.01+L3975*F3980*0.01+L3968*F3980*0.01+L3976*F3980*0.01+L3973*F3980*0.01+L3977*F3980*0.01</f>
        <v>23.4392975</v>
      </c>
    </row>
    <row r="3981" spans="4:12" ht="14.25">
      <c r="D3981" s="31" t="s">
        <v>1063</v>
      </c>
      <c r="K3981" s="33">
        <v>257.83227</v>
      </c>
      <c r="L3981" s="33">
        <f>L3966+L3968+L3973+L3979+L3980</f>
        <v>257.8322725</v>
      </c>
    </row>
    <row r="3983" spans="1:6" ht="28.5">
      <c r="A3983" s="30" t="s">
        <v>242</v>
      </c>
      <c r="D3983" s="31" t="s">
        <v>905</v>
      </c>
      <c r="E3983" s="32" t="s">
        <v>722</v>
      </c>
      <c r="F3983" s="30">
        <v>24</v>
      </c>
    </row>
    <row r="3985" ht="14.25">
      <c r="D3985" s="31" t="s">
        <v>1070</v>
      </c>
    </row>
    <row r="3986" spans="6:11" ht="14.25">
      <c r="F3986" s="30" t="s">
        <v>1053</v>
      </c>
      <c r="G3986" s="30" t="s">
        <v>720</v>
      </c>
      <c r="H3986" s="30" t="s">
        <v>1046</v>
      </c>
      <c r="I3986" s="30" t="s">
        <v>1047</v>
      </c>
      <c r="J3986" s="30" t="s">
        <v>1048</v>
      </c>
      <c r="K3986" s="33" t="s">
        <v>1054</v>
      </c>
    </row>
    <row r="3987" spans="3:12" ht="14.25">
      <c r="C3987" s="30">
        <v>1538</v>
      </c>
      <c r="D3987" s="31" t="s">
        <v>1174</v>
      </c>
      <c r="E3987" s="32" t="s">
        <v>811</v>
      </c>
      <c r="F3987" s="30">
        <v>0.1</v>
      </c>
      <c r="G3987" s="30">
        <v>1.5</v>
      </c>
      <c r="H3987" s="30">
        <v>0</v>
      </c>
      <c r="I3987" s="30">
        <v>1.5</v>
      </c>
      <c r="J3987" s="30">
        <v>1</v>
      </c>
      <c r="K3987" s="33">
        <v>0.15</v>
      </c>
      <c r="L3987" s="33">
        <f>F3987*G3987*(1+H3987*0.01)*J3987</f>
        <v>0.15000000000000002</v>
      </c>
    </row>
    <row r="3988" spans="3:12" ht="14.25">
      <c r="C3988" s="30" t="s">
        <v>648</v>
      </c>
      <c r="D3988" s="31" t="s">
        <v>208</v>
      </c>
      <c r="E3988" s="32" t="s">
        <v>725</v>
      </c>
      <c r="F3988" s="30">
        <v>0.45</v>
      </c>
      <c r="G3988" s="30">
        <v>22</v>
      </c>
      <c r="H3988" s="30">
        <v>0</v>
      </c>
      <c r="I3988" s="30">
        <v>22</v>
      </c>
      <c r="J3988" s="30">
        <v>1</v>
      </c>
      <c r="K3988" s="33">
        <v>9.9</v>
      </c>
      <c r="L3988" s="33">
        <f>F3988*G3988*(1+H3988*0.01)*J3988</f>
        <v>9.9</v>
      </c>
    </row>
    <row r="3989" spans="4:12" ht="28.5">
      <c r="D3989" s="31" t="s">
        <v>905</v>
      </c>
      <c r="E3989" s="32" t="s">
        <v>722</v>
      </c>
      <c r="F3989" s="30">
        <v>1</v>
      </c>
      <c r="G3989" s="30">
        <v>28</v>
      </c>
      <c r="H3989" s="30">
        <v>0</v>
      </c>
      <c r="I3989" s="30">
        <v>28</v>
      </c>
      <c r="J3989" s="30">
        <v>1</v>
      </c>
      <c r="K3989" s="33">
        <v>28</v>
      </c>
      <c r="L3989" s="33">
        <f>F3989*G3989*(1+H3989*0.01)*J3989</f>
        <v>28</v>
      </c>
    </row>
    <row r="3990" spans="11:12" ht="14.25">
      <c r="K3990" s="33">
        <v>38.05</v>
      </c>
      <c r="L3990" s="33">
        <f>SUM(L3987:L3989)</f>
        <v>38.05</v>
      </c>
    </row>
    <row r="3991" ht="14.25">
      <c r="D3991" s="31" t="s">
        <v>1052</v>
      </c>
    </row>
    <row r="3992" spans="4:12" ht="14.25">
      <c r="D3992" s="31" t="s">
        <v>1121</v>
      </c>
      <c r="E3992" s="32" t="s">
        <v>1056</v>
      </c>
      <c r="F3992" s="30">
        <v>0.018</v>
      </c>
      <c r="G3992" s="30">
        <v>240</v>
      </c>
      <c r="J3992" s="30">
        <v>1</v>
      </c>
      <c r="K3992" s="33">
        <v>4.32</v>
      </c>
      <c r="L3992" s="33">
        <f>F3992*G3992*J3992</f>
        <v>4.319999999999999</v>
      </c>
    </row>
    <row r="3993" ht="14.25">
      <c r="D3993" s="31" t="s">
        <v>1065</v>
      </c>
    </row>
    <row r="3994" spans="4:12" ht="14.25">
      <c r="D3994" s="31" t="s">
        <v>1079</v>
      </c>
      <c r="E3994" s="32" t="s">
        <v>1067</v>
      </c>
      <c r="F3994" s="30">
        <v>0.82</v>
      </c>
      <c r="G3994" s="30">
        <v>3.5</v>
      </c>
      <c r="J3994" s="30">
        <v>1</v>
      </c>
      <c r="K3994" s="33">
        <v>2.87</v>
      </c>
      <c r="L3994" s="33">
        <f>F3994*G3994*J3994</f>
        <v>2.8699999999999997</v>
      </c>
    </row>
    <row r="3995" spans="4:12" ht="14.25">
      <c r="D3995" s="31" t="s">
        <v>1072</v>
      </c>
      <c r="E3995" s="32" t="s">
        <v>1067</v>
      </c>
      <c r="F3995" s="30">
        <v>0.877</v>
      </c>
      <c r="G3995" s="30">
        <v>3.5</v>
      </c>
      <c r="J3995" s="30">
        <v>1</v>
      </c>
      <c r="K3995" s="33">
        <v>3.0695</v>
      </c>
      <c r="L3995" s="33">
        <f>F3995*G3995*J3995</f>
        <v>3.0695</v>
      </c>
    </row>
    <row r="3996" spans="4:12" ht="14.25">
      <c r="D3996" s="31" t="s">
        <v>1097</v>
      </c>
      <c r="E3996" s="32" t="s">
        <v>1067</v>
      </c>
      <c r="F3996" s="30">
        <v>0.525</v>
      </c>
      <c r="G3996" s="30">
        <v>3.5</v>
      </c>
      <c r="J3996" s="30">
        <v>1</v>
      </c>
      <c r="K3996" s="33">
        <v>1.8375</v>
      </c>
      <c r="L3996" s="33">
        <f>F3996*G3996*J3996</f>
        <v>1.8375000000000001</v>
      </c>
    </row>
    <row r="3997" spans="11:12" ht="14.25">
      <c r="K3997" s="33">
        <v>7.777</v>
      </c>
      <c r="L3997" s="33">
        <f>SUM(L3994:L3996)</f>
        <v>7.777</v>
      </c>
    </row>
    <row r="3998" ht="14.25">
      <c r="D3998" s="31" t="s">
        <v>1058</v>
      </c>
    </row>
    <row r="3999" spans="4:12" ht="14.25">
      <c r="D3999" s="31" t="s">
        <v>1073</v>
      </c>
      <c r="F3999" s="30">
        <v>10</v>
      </c>
      <c r="K3999" s="33">
        <v>3.805</v>
      </c>
      <c r="L3999" s="33">
        <f>L3990*F3999*0.01</f>
        <v>3.805</v>
      </c>
    </row>
    <row r="4000" spans="4:12" ht="14.25">
      <c r="D4000" s="31" t="s">
        <v>1059</v>
      </c>
      <c r="F4000" s="30">
        <v>30</v>
      </c>
      <c r="K4000" s="33">
        <v>1.296</v>
      </c>
      <c r="L4000" s="33">
        <f>L3992*F4000*0.01</f>
        <v>1.296</v>
      </c>
    </row>
    <row r="4001" spans="4:12" ht="14.25">
      <c r="D4001" s="31" t="s">
        <v>1068</v>
      </c>
      <c r="F4001" s="30">
        <v>95</v>
      </c>
      <c r="K4001" s="33">
        <v>7.38815</v>
      </c>
      <c r="L4001" s="33">
        <f>L3997*F4001*0.01</f>
        <v>7.38815</v>
      </c>
    </row>
    <row r="4002" spans="4:12" ht="14.25">
      <c r="D4002" s="31" t="s">
        <v>1060</v>
      </c>
      <c r="K4002" s="33">
        <v>50.147</v>
      </c>
      <c r="L4002" s="33">
        <f>L3990+L3992+L3997</f>
        <v>50.147</v>
      </c>
    </row>
    <row r="4003" spans="4:12" ht="14.25">
      <c r="D4003" s="31" t="s">
        <v>1061</v>
      </c>
      <c r="K4003" s="33">
        <v>12.48915</v>
      </c>
      <c r="L4003" s="33">
        <f>L3999+L4000+L4001</f>
        <v>12.48915</v>
      </c>
    </row>
    <row r="4004" spans="4:12" ht="14.25">
      <c r="D4004" s="31" t="s">
        <v>1062</v>
      </c>
      <c r="F4004" s="30">
        <v>10</v>
      </c>
      <c r="K4004" s="33">
        <v>6.26361</v>
      </c>
      <c r="L4004" s="33">
        <f>L3990*F4004*0.01+L3999*F4004*0.01+L3992*F4004*0.01+L4000*F4004*0.01+L3997*F4004*0.01+L4001*F4004*0.01</f>
        <v>6.263615</v>
      </c>
    </row>
    <row r="4005" spans="4:12" ht="14.25">
      <c r="D4005" s="31" t="s">
        <v>1063</v>
      </c>
      <c r="K4005" s="33">
        <v>68.89976</v>
      </c>
      <c r="L4005" s="33">
        <f>L3990+L3992+L3997+L4003+L4004</f>
        <v>68.899765</v>
      </c>
    </row>
    <row r="4007" spans="1:6" ht="28.5">
      <c r="A4007" s="30" t="s">
        <v>244</v>
      </c>
      <c r="D4007" s="31" t="s">
        <v>906</v>
      </c>
      <c r="E4007" s="32" t="s">
        <v>722</v>
      </c>
      <c r="F4007" s="30">
        <v>2</v>
      </c>
    </row>
    <row r="4009" ht="14.25">
      <c r="D4009" s="31" t="s">
        <v>1070</v>
      </c>
    </row>
    <row r="4010" spans="6:11" ht="14.25">
      <c r="F4010" s="30" t="s">
        <v>1053</v>
      </c>
      <c r="G4010" s="30" t="s">
        <v>720</v>
      </c>
      <c r="H4010" s="30" t="s">
        <v>1046</v>
      </c>
      <c r="I4010" s="30" t="s">
        <v>1047</v>
      </c>
      <c r="J4010" s="30" t="s">
        <v>1048</v>
      </c>
      <c r="K4010" s="33" t="s">
        <v>1054</v>
      </c>
    </row>
    <row r="4011" spans="3:12" ht="14.25">
      <c r="C4011" s="30">
        <v>1538</v>
      </c>
      <c r="D4011" s="31" t="s">
        <v>1174</v>
      </c>
      <c r="E4011" s="32" t="s">
        <v>811</v>
      </c>
      <c r="F4011" s="30">
        <v>0.18</v>
      </c>
      <c r="G4011" s="30">
        <v>1.5</v>
      </c>
      <c r="H4011" s="30">
        <v>0</v>
      </c>
      <c r="I4011" s="30">
        <v>1.5</v>
      </c>
      <c r="J4011" s="30">
        <v>1</v>
      </c>
      <c r="K4011" s="33">
        <v>0.27</v>
      </c>
      <c r="L4011" s="33">
        <f>F4011*G4011*(1+H4011*0.01)*J4011</f>
        <v>0.27</v>
      </c>
    </row>
    <row r="4012" spans="3:12" ht="14.25">
      <c r="C4012" s="30" t="s">
        <v>648</v>
      </c>
      <c r="D4012" s="31" t="s">
        <v>208</v>
      </c>
      <c r="E4012" s="32" t="s">
        <v>725</v>
      </c>
      <c r="F4012" s="30">
        <v>2.25</v>
      </c>
      <c r="G4012" s="30">
        <v>22</v>
      </c>
      <c r="H4012" s="30">
        <v>0</v>
      </c>
      <c r="I4012" s="30">
        <v>22</v>
      </c>
      <c r="J4012" s="30">
        <v>1</v>
      </c>
      <c r="K4012" s="33">
        <v>49.5</v>
      </c>
      <c r="L4012" s="33">
        <f>F4012*G4012*(1+H4012*0.01)*J4012</f>
        <v>49.5</v>
      </c>
    </row>
    <row r="4013" spans="4:12" ht="28.5">
      <c r="D4013" s="31" t="s">
        <v>906</v>
      </c>
      <c r="E4013" s="32" t="s">
        <v>722</v>
      </c>
      <c r="F4013" s="30">
        <v>1</v>
      </c>
      <c r="G4013" s="30">
        <v>55</v>
      </c>
      <c r="H4013" s="30">
        <v>0</v>
      </c>
      <c r="I4013" s="30">
        <v>55</v>
      </c>
      <c r="J4013" s="30">
        <v>1</v>
      </c>
      <c r="K4013" s="33">
        <v>55</v>
      </c>
      <c r="L4013" s="33">
        <f>F4013*G4013*(1+H4013*0.01)*J4013</f>
        <v>55</v>
      </c>
    </row>
    <row r="4014" spans="11:12" ht="14.25">
      <c r="K4014" s="33">
        <v>104.77</v>
      </c>
      <c r="L4014" s="33">
        <f>SUM(L4011:L4013)</f>
        <v>104.77000000000001</v>
      </c>
    </row>
    <row r="4015" ht="14.25">
      <c r="D4015" s="31" t="s">
        <v>1052</v>
      </c>
    </row>
    <row r="4016" spans="4:12" ht="14.25">
      <c r="D4016" s="31" t="s">
        <v>1121</v>
      </c>
      <c r="E4016" s="32" t="s">
        <v>1056</v>
      </c>
      <c r="F4016" s="30">
        <v>0.09</v>
      </c>
      <c r="G4016" s="30">
        <v>240</v>
      </c>
      <c r="J4016" s="30">
        <v>1</v>
      </c>
      <c r="K4016" s="33">
        <v>21.6</v>
      </c>
      <c r="L4016" s="33">
        <f>F4016*G4016*J4016</f>
        <v>21.599999999999998</v>
      </c>
    </row>
    <row r="4017" ht="14.25">
      <c r="D4017" s="31" t="s">
        <v>1065</v>
      </c>
    </row>
    <row r="4018" spans="4:12" ht="14.25">
      <c r="D4018" s="31" t="s">
        <v>1079</v>
      </c>
      <c r="E4018" s="32" t="s">
        <v>1067</v>
      </c>
      <c r="F4018" s="30">
        <v>4.125</v>
      </c>
      <c r="G4018" s="30">
        <v>3.5</v>
      </c>
      <c r="J4018" s="30">
        <v>1</v>
      </c>
      <c r="K4018" s="33">
        <v>14.4375</v>
      </c>
      <c r="L4018" s="33">
        <f>F4018*G4018*J4018</f>
        <v>14.4375</v>
      </c>
    </row>
    <row r="4019" spans="4:12" ht="14.25">
      <c r="D4019" s="31" t="s">
        <v>1072</v>
      </c>
      <c r="E4019" s="32" t="s">
        <v>1067</v>
      </c>
      <c r="F4019" s="30">
        <v>4.2</v>
      </c>
      <c r="G4019" s="30">
        <v>3.5</v>
      </c>
      <c r="J4019" s="30">
        <v>1</v>
      </c>
      <c r="K4019" s="33">
        <v>14.7</v>
      </c>
      <c r="L4019" s="33">
        <f>F4019*G4019*J4019</f>
        <v>14.700000000000001</v>
      </c>
    </row>
    <row r="4020" spans="4:12" ht="14.25">
      <c r="D4020" s="31" t="s">
        <v>1097</v>
      </c>
      <c r="E4020" s="32" t="s">
        <v>1067</v>
      </c>
      <c r="F4020" s="30">
        <v>0.2625</v>
      </c>
      <c r="G4020" s="30">
        <v>3.5</v>
      </c>
      <c r="J4020" s="30">
        <v>1</v>
      </c>
      <c r="K4020" s="33">
        <v>0.91875</v>
      </c>
      <c r="L4020" s="33">
        <f>F4020*G4020*J4020</f>
        <v>0.9187500000000001</v>
      </c>
    </row>
    <row r="4021" spans="11:12" ht="14.25">
      <c r="K4021" s="33">
        <v>30.05625</v>
      </c>
      <c r="L4021" s="33">
        <f>SUM(L4018:L4020)</f>
        <v>30.056250000000002</v>
      </c>
    </row>
    <row r="4022" ht="14.25">
      <c r="D4022" s="31" t="s">
        <v>1058</v>
      </c>
    </row>
    <row r="4023" spans="4:12" ht="14.25">
      <c r="D4023" s="31" t="s">
        <v>1073</v>
      </c>
      <c r="F4023" s="30">
        <v>10</v>
      </c>
      <c r="K4023" s="33">
        <v>10.477</v>
      </c>
      <c r="L4023" s="33">
        <f>L4014*F4023*0.01</f>
        <v>10.477</v>
      </c>
    </row>
    <row r="4024" spans="4:12" ht="14.25">
      <c r="D4024" s="31" t="s">
        <v>1059</v>
      </c>
      <c r="F4024" s="30">
        <v>30</v>
      </c>
      <c r="K4024" s="33">
        <v>6.48</v>
      </c>
      <c r="L4024" s="33">
        <f>L4016*F4024*0.01</f>
        <v>6.479999999999999</v>
      </c>
    </row>
    <row r="4025" spans="4:12" ht="14.25">
      <c r="D4025" s="31" t="s">
        <v>1068</v>
      </c>
      <c r="F4025" s="30">
        <v>95</v>
      </c>
      <c r="K4025" s="33">
        <v>28.55344</v>
      </c>
      <c r="L4025" s="33">
        <f>L4021*F4025*0.01</f>
        <v>28.5534375</v>
      </c>
    </row>
    <row r="4026" spans="4:12" ht="14.25">
      <c r="D4026" s="31" t="s">
        <v>1060</v>
      </c>
      <c r="K4026" s="33">
        <v>156.42625</v>
      </c>
      <c r="L4026" s="33">
        <f>L4014+L4016+L4021</f>
        <v>156.42625</v>
      </c>
    </row>
    <row r="4027" spans="4:12" ht="14.25">
      <c r="D4027" s="31" t="s">
        <v>1061</v>
      </c>
      <c r="K4027" s="33">
        <v>45.51044</v>
      </c>
      <c r="L4027" s="33">
        <f>L4023+L4024+L4025</f>
        <v>45.5104375</v>
      </c>
    </row>
    <row r="4028" spans="4:12" ht="14.25">
      <c r="D4028" s="31" t="s">
        <v>1062</v>
      </c>
      <c r="F4028" s="30">
        <v>10</v>
      </c>
      <c r="K4028" s="33">
        <v>20.19367</v>
      </c>
      <c r="L4028" s="33">
        <f>L4014*F4028*0.01+L4023*F4028*0.01+L4016*F4028*0.01+L4024*F4028*0.01+L4021*F4028*0.01+L4025*F4028*0.01</f>
        <v>20.19366875</v>
      </c>
    </row>
    <row r="4029" spans="4:12" ht="14.25">
      <c r="D4029" s="31" t="s">
        <v>1063</v>
      </c>
      <c r="K4029" s="33">
        <v>222.13036</v>
      </c>
      <c r="L4029" s="33">
        <f>L4014+L4016+L4021+L4027+L4028</f>
        <v>222.13035625</v>
      </c>
    </row>
    <row r="4031" spans="1:6" ht="28.5">
      <c r="A4031" s="30" t="s">
        <v>248</v>
      </c>
      <c r="D4031" s="31" t="s">
        <v>907</v>
      </c>
      <c r="E4031" s="32" t="s">
        <v>722</v>
      </c>
      <c r="F4031" s="30">
        <v>1</v>
      </c>
    </row>
    <row r="4033" ht="14.25">
      <c r="D4033" s="31" t="s">
        <v>1070</v>
      </c>
    </row>
    <row r="4034" spans="6:11" ht="14.25">
      <c r="F4034" s="30" t="s">
        <v>1053</v>
      </c>
      <c r="G4034" s="30" t="s">
        <v>720</v>
      </c>
      <c r="H4034" s="30" t="s">
        <v>1046</v>
      </c>
      <c r="I4034" s="30" t="s">
        <v>1047</v>
      </c>
      <c r="J4034" s="30" t="s">
        <v>1048</v>
      </c>
      <c r="K4034" s="33" t="s">
        <v>1054</v>
      </c>
    </row>
    <row r="4035" spans="3:12" ht="14.25">
      <c r="C4035" s="30">
        <v>1538</v>
      </c>
      <c r="D4035" s="31" t="s">
        <v>1174</v>
      </c>
      <c r="E4035" s="32" t="s">
        <v>811</v>
      </c>
      <c r="F4035" s="30">
        <v>0.21</v>
      </c>
      <c r="G4035" s="30">
        <v>1.5</v>
      </c>
      <c r="H4035" s="30">
        <v>0</v>
      </c>
      <c r="I4035" s="30">
        <v>1.5</v>
      </c>
      <c r="J4035" s="30">
        <v>1</v>
      </c>
      <c r="K4035" s="33">
        <v>0.315</v>
      </c>
      <c r="L4035" s="33">
        <f>F4035*G4035*(1+H4035*0.01)*J4035</f>
        <v>0.315</v>
      </c>
    </row>
    <row r="4036" spans="3:12" ht="14.25">
      <c r="C4036" s="30" t="s">
        <v>648</v>
      </c>
      <c r="D4036" s="31" t="s">
        <v>208</v>
      </c>
      <c r="E4036" s="32" t="s">
        <v>725</v>
      </c>
      <c r="F4036" s="30">
        <v>2.45</v>
      </c>
      <c r="G4036" s="30">
        <v>22</v>
      </c>
      <c r="H4036" s="30">
        <v>0</v>
      </c>
      <c r="I4036" s="30">
        <v>22</v>
      </c>
      <c r="J4036" s="30">
        <v>1</v>
      </c>
      <c r="K4036" s="33">
        <v>53.9</v>
      </c>
      <c r="L4036" s="33">
        <f>F4036*G4036*(1+H4036*0.01)*J4036</f>
        <v>53.900000000000006</v>
      </c>
    </row>
    <row r="4037" spans="4:12" ht="28.5">
      <c r="D4037" s="31" t="s">
        <v>215</v>
      </c>
      <c r="E4037" s="32" t="s">
        <v>722</v>
      </c>
      <c r="F4037" s="30">
        <v>1</v>
      </c>
      <c r="G4037" s="30">
        <v>59</v>
      </c>
      <c r="H4037" s="30">
        <v>0</v>
      </c>
      <c r="I4037" s="30">
        <v>59</v>
      </c>
      <c r="J4037" s="30">
        <v>1</v>
      </c>
      <c r="K4037" s="33">
        <v>59</v>
      </c>
      <c r="L4037" s="33">
        <f>F4037*G4037*(1+H4037*0.01)*J4037</f>
        <v>59</v>
      </c>
    </row>
    <row r="4038" spans="11:12" ht="14.25">
      <c r="K4038" s="33">
        <v>113.215</v>
      </c>
      <c r="L4038" s="33">
        <f>SUM(L4035:L4037)</f>
        <v>113.215</v>
      </c>
    </row>
    <row r="4039" ht="14.25">
      <c r="D4039" s="31" t="s">
        <v>1052</v>
      </c>
    </row>
    <row r="4040" spans="4:12" ht="14.25">
      <c r="D4040" s="31" t="s">
        <v>1121</v>
      </c>
      <c r="E4040" s="32" t="s">
        <v>1056</v>
      </c>
      <c r="F4040" s="30">
        <v>0.098</v>
      </c>
      <c r="G4040" s="30">
        <v>240</v>
      </c>
      <c r="J4040" s="30">
        <v>1</v>
      </c>
      <c r="K4040" s="33">
        <v>23.52</v>
      </c>
      <c r="L4040" s="33">
        <f>F4040*G4040*J4040</f>
        <v>23.52</v>
      </c>
    </row>
    <row r="4041" ht="14.25">
      <c r="D4041" s="31" t="s">
        <v>1065</v>
      </c>
    </row>
    <row r="4042" spans="4:12" ht="14.25">
      <c r="D4042" s="31" t="s">
        <v>1079</v>
      </c>
      <c r="E4042" s="32" t="s">
        <v>1067</v>
      </c>
      <c r="F4042" s="30">
        <v>4.491</v>
      </c>
      <c r="G4042" s="30">
        <v>3.5</v>
      </c>
      <c r="J4042" s="30">
        <v>1</v>
      </c>
      <c r="K4042" s="33">
        <v>15.7185</v>
      </c>
      <c r="L4042" s="33">
        <f>F4042*G4042*J4042</f>
        <v>15.718499999999999</v>
      </c>
    </row>
    <row r="4043" spans="4:12" ht="14.25">
      <c r="D4043" s="31" t="s">
        <v>1072</v>
      </c>
      <c r="E4043" s="32" t="s">
        <v>1067</v>
      </c>
      <c r="F4043" s="30">
        <v>4.52</v>
      </c>
      <c r="G4043" s="30">
        <v>3.5</v>
      </c>
      <c r="J4043" s="30">
        <v>1</v>
      </c>
      <c r="K4043" s="33">
        <v>15.82</v>
      </c>
      <c r="L4043" s="33">
        <f>F4043*G4043*J4043</f>
        <v>15.819999999999999</v>
      </c>
    </row>
    <row r="4044" spans="4:12" ht="14.25">
      <c r="D4044" s="31" t="s">
        <v>1097</v>
      </c>
      <c r="E4044" s="32" t="s">
        <v>1067</v>
      </c>
      <c r="F4044" s="30">
        <v>0.285</v>
      </c>
      <c r="G4044" s="30">
        <v>3.5</v>
      </c>
      <c r="J4044" s="30">
        <v>1</v>
      </c>
      <c r="K4044" s="33">
        <v>0.9975</v>
      </c>
      <c r="L4044" s="33">
        <f>F4044*G4044*J4044</f>
        <v>0.9974999999999999</v>
      </c>
    </row>
    <row r="4045" spans="11:12" ht="14.25">
      <c r="K4045" s="33">
        <v>32.536</v>
      </c>
      <c r="L4045" s="33">
        <f>SUM(L4042:L4044)</f>
        <v>32.536</v>
      </c>
    </row>
    <row r="4046" ht="14.25">
      <c r="D4046" s="31" t="s">
        <v>1058</v>
      </c>
    </row>
    <row r="4047" spans="4:12" ht="14.25">
      <c r="D4047" s="31" t="s">
        <v>1073</v>
      </c>
      <c r="F4047" s="30">
        <v>10</v>
      </c>
      <c r="K4047" s="33">
        <v>11.3215</v>
      </c>
      <c r="L4047" s="33">
        <f>L4038*F4047*0.01</f>
        <v>11.3215</v>
      </c>
    </row>
    <row r="4048" spans="4:12" ht="14.25">
      <c r="D4048" s="31" t="s">
        <v>1059</v>
      </c>
      <c r="F4048" s="30">
        <v>30</v>
      </c>
      <c r="K4048" s="33">
        <v>7.056</v>
      </c>
      <c r="L4048" s="33">
        <f>L4040*F4048*0.01</f>
        <v>7.056</v>
      </c>
    </row>
    <row r="4049" spans="4:12" ht="14.25">
      <c r="D4049" s="31" t="s">
        <v>1068</v>
      </c>
      <c r="F4049" s="30">
        <v>95</v>
      </c>
      <c r="K4049" s="33">
        <v>30.9092</v>
      </c>
      <c r="L4049" s="33">
        <f>L4045*F4049*0.01</f>
        <v>30.909200000000002</v>
      </c>
    </row>
    <row r="4050" spans="4:12" ht="14.25">
      <c r="D4050" s="31" t="s">
        <v>1060</v>
      </c>
      <c r="K4050" s="33">
        <v>169.271</v>
      </c>
      <c r="L4050" s="33">
        <f>L4038+L4040+L4045</f>
        <v>169.27100000000002</v>
      </c>
    </row>
    <row r="4051" spans="4:12" ht="14.25">
      <c r="D4051" s="31" t="s">
        <v>1061</v>
      </c>
      <c r="K4051" s="33">
        <v>49.2867</v>
      </c>
      <c r="L4051" s="33">
        <f>L4047+L4048+L4049</f>
        <v>49.2867</v>
      </c>
    </row>
    <row r="4052" spans="4:12" ht="14.25">
      <c r="D4052" s="31" t="s">
        <v>1062</v>
      </c>
      <c r="F4052" s="30">
        <v>10</v>
      </c>
      <c r="K4052" s="33">
        <v>21.85577</v>
      </c>
      <c r="L4052" s="33">
        <f>L4038*F4052*0.01+L4047*F4052*0.01+L4040*F4052*0.01+L4048*F4052*0.01+L4045*F4052*0.01+L4049*F4052*0.01</f>
        <v>21.85577</v>
      </c>
    </row>
    <row r="4053" spans="4:12" ht="14.25">
      <c r="D4053" s="31" t="s">
        <v>1063</v>
      </c>
      <c r="K4053" s="33">
        <v>240.41347</v>
      </c>
      <c r="L4053" s="33">
        <f>L4038+L4040+L4045+L4051+L4052</f>
        <v>240.41347000000002</v>
      </c>
    </row>
    <row r="4055" spans="1:6" ht="28.5">
      <c r="A4055" s="30" t="s">
        <v>249</v>
      </c>
      <c r="D4055" s="31" t="s">
        <v>908</v>
      </c>
      <c r="E4055" s="32" t="s">
        <v>722</v>
      </c>
      <c r="F4055" s="30">
        <v>6</v>
      </c>
    </row>
    <row r="4057" ht="14.25">
      <c r="D4057" s="31" t="s">
        <v>1070</v>
      </c>
    </row>
    <row r="4058" spans="6:11" ht="14.25">
      <c r="F4058" s="30" t="s">
        <v>1053</v>
      </c>
      <c r="G4058" s="30" t="s">
        <v>720</v>
      </c>
      <c r="H4058" s="30" t="s">
        <v>1046</v>
      </c>
      <c r="I4058" s="30" t="s">
        <v>1047</v>
      </c>
      <c r="J4058" s="30" t="s">
        <v>1048</v>
      </c>
      <c r="K4058" s="33" t="s">
        <v>1054</v>
      </c>
    </row>
    <row r="4059" spans="3:12" ht="14.25">
      <c r="C4059" s="30">
        <v>1538</v>
      </c>
      <c r="D4059" s="31" t="s">
        <v>1174</v>
      </c>
      <c r="E4059" s="32" t="s">
        <v>811</v>
      </c>
      <c r="F4059" s="30">
        <v>0.18</v>
      </c>
      <c r="G4059" s="30">
        <v>1.5</v>
      </c>
      <c r="H4059" s="30">
        <v>0</v>
      </c>
      <c r="I4059" s="30">
        <v>1.5</v>
      </c>
      <c r="J4059" s="30">
        <v>1</v>
      </c>
      <c r="K4059" s="33">
        <v>0.27</v>
      </c>
      <c r="L4059" s="33">
        <f>F4059*G4059*(1+H4059*0.01)*J4059</f>
        <v>0.27</v>
      </c>
    </row>
    <row r="4060" spans="3:12" ht="14.25">
      <c r="C4060" s="30" t="s">
        <v>648</v>
      </c>
      <c r="D4060" s="31" t="s">
        <v>208</v>
      </c>
      <c r="E4060" s="32" t="s">
        <v>725</v>
      </c>
      <c r="F4060" s="30">
        <v>0.75</v>
      </c>
      <c r="G4060" s="30">
        <v>22</v>
      </c>
      <c r="H4060" s="30">
        <v>0</v>
      </c>
      <c r="I4060" s="30">
        <v>22</v>
      </c>
      <c r="J4060" s="30">
        <v>1</v>
      </c>
      <c r="K4060" s="33">
        <v>16.5</v>
      </c>
      <c r="L4060" s="33">
        <f>F4060*G4060*(1+H4060*0.01)*J4060</f>
        <v>16.5</v>
      </c>
    </row>
    <row r="4061" spans="4:12" ht="28.5">
      <c r="D4061" s="31" t="s">
        <v>908</v>
      </c>
      <c r="E4061" s="32" t="s">
        <v>722</v>
      </c>
      <c r="F4061" s="30">
        <v>1</v>
      </c>
      <c r="G4061" s="30">
        <v>30</v>
      </c>
      <c r="H4061" s="30">
        <v>0</v>
      </c>
      <c r="I4061" s="30">
        <v>30</v>
      </c>
      <c r="J4061" s="30">
        <v>1</v>
      </c>
      <c r="K4061" s="33">
        <v>30</v>
      </c>
      <c r="L4061" s="33">
        <f>F4061*G4061*(1+H4061*0.01)*J4061</f>
        <v>30</v>
      </c>
    </row>
    <row r="4062" spans="11:12" ht="14.25">
      <c r="K4062" s="33">
        <v>46.77</v>
      </c>
      <c r="L4062" s="33">
        <f>SUM(L4059:L4061)</f>
        <v>46.769999999999996</v>
      </c>
    </row>
    <row r="4063" ht="14.25">
      <c r="D4063" s="31" t="s">
        <v>1052</v>
      </c>
    </row>
    <row r="4064" spans="4:12" ht="14.25">
      <c r="D4064" s="31" t="s">
        <v>1121</v>
      </c>
      <c r="E4064" s="32" t="s">
        <v>1056</v>
      </c>
      <c r="F4064" s="30">
        <v>0.03</v>
      </c>
      <c r="G4064" s="30">
        <v>240</v>
      </c>
      <c r="J4064" s="30">
        <v>1</v>
      </c>
      <c r="K4064" s="33">
        <v>7.2</v>
      </c>
      <c r="L4064" s="33">
        <f>F4064*G4064*J4064</f>
        <v>7.199999999999999</v>
      </c>
    </row>
    <row r="4065" ht="14.25">
      <c r="D4065" s="31" t="s">
        <v>1065</v>
      </c>
    </row>
    <row r="4066" spans="4:12" ht="14.25">
      <c r="D4066" s="31" t="s">
        <v>1079</v>
      </c>
      <c r="E4066" s="32" t="s">
        <v>1067</v>
      </c>
      <c r="F4066" s="30">
        <v>1.375</v>
      </c>
      <c r="G4066" s="30">
        <v>3.5</v>
      </c>
      <c r="J4066" s="30">
        <v>1</v>
      </c>
      <c r="K4066" s="33">
        <v>4.8125</v>
      </c>
      <c r="L4066" s="33">
        <f>F4066*G4066*J4066</f>
        <v>4.8125</v>
      </c>
    </row>
    <row r="4067" spans="4:12" ht="14.25">
      <c r="D4067" s="31" t="s">
        <v>1072</v>
      </c>
      <c r="E4067" s="32" t="s">
        <v>1067</v>
      </c>
      <c r="F4067" s="30">
        <v>1.4</v>
      </c>
      <c r="G4067" s="30">
        <v>3.5</v>
      </c>
      <c r="J4067" s="30">
        <v>1</v>
      </c>
      <c r="K4067" s="33">
        <v>4.9</v>
      </c>
      <c r="L4067" s="33">
        <f>F4067*G4067*J4067</f>
        <v>4.8999999999999995</v>
      </c>
    </row>
    <row r="4068" spans="4:12" ht="14.25">
      <c r="D4068" s="31" t="s">
        <v>1097</v>
      </c>
      <c r="E4068" s="32" t="s">
        <v>1067</v>
      </c>
      <c r="F4068" s="30">
        <v>0.09</v>
      </c>
      <c r="G4068" s="30">
        <v>3.5</v>
      </c>
      <c r="J4068" s="30">
        <v>1</v>
      </c>
      <c r="K4068" s="33">
        <v>0.315</v>
      </c>
      <c r="L4068" s="33">
        <f>F4068*G4068*J4068</f>
        <v>0.315</v>
      </c>
    </row>
    <row r="4069" spans="11:12" ht="14.25">
      <c r="K4069" s="33">
        <v>10.0275</v>
      </c>
      <c r="L4069" s="33">
        <f>SUM(L4066:L4068)</f>
        <v>10.027499999999998</v>
      </c>
    </row>
    <row r="4070" ht="14.25">
      <c r="D4070" s="31" t="s">
        <v>1058</v>
      </c>
    </row>
    <row r="4071" spans="4:12" ht="14.25">
      <c r="D4071" s="31" t="s">
        <v>1073</v>
      </c>
      <c r="F4071" s="30">
        <v>10</v>
      </c>
      <c r="K4071" s="33">
        <v>4.677</v>
      </c>
      <c r="L4071" s="33">
        <f>L4062*F4071*0.01</f>
        <v>4.677</v>
      </c>
    </row>
    <row r="4072" spans="4:12" ht="14.25">
      <c r="D4072" s="31" t="s">
        <v>1059</v>
      </c>
      <c r="F4072" s="30">
        <v>30</v>
      </c>
      <c r="K4072" s="33">
        <v>2.16</v>
      </c>
      <c r="L4072" s="33">
        <f>L4064*F4072*0.01</f>
        <v>2.1599999999999997</v>
      </c>
    </row>
    <row r="4073" spans="4:12" ht="14.25">
      <c r="D4073" s="31" t="s">
        <v>1068</v>
      </c>
      <c r="F4073" s="30">
        <v>95</v>
      </c>
      <c r="K4073" s="33">
        <v>9.52613</v>
      </c>
      <c r="L4073" s="33">
        <f>L4069*F4073*0.01</f>
        <v>9.526124999999999</v>
      </c>
    </row>
    <row r="4074" spans="4:12" ht="14.25">
      <c r="D4074" s="31" t="s">
        <v>1060</v>
      </c>
      <c r="K4074" s="33">
        <v>63.9975</v>
      </c>
      <c r="L4074" s="33">
        <f>L4062+L4064+L4069</f>
        <v>63.997499999999995</v>
      </c>
    </row>
    <row r="4075" spans="4:12" ht="14.25">
      <c r="D4075" s="31" t="s">
        <v>1061</v>
      </c>
      <c r="K4075" s="33">
        <v>16.36313</v>
      </c>
      <c r="L4075" s="33">
        <f>L4071+L4072+L4073</f>
        <v>16.363124999999997</v>
      </c>
    </row>
    <row r="4076" spans="4:12" ht="14.25">
      <c r="D4076" s="31" t="s">
        <v>1062</v>
      </c>
      <c r="F4076" s="30">
        <v>10</v>
      </c>
      <c r="K4076" s="33">
        <v>8.03606</v>
      </c>
      <c r="L4076" s="33">
        <f>L4062*F4076*0.01+L4071*F4076*0.01+L4064*F4076*0.01+L4072*F4076*0.01+L4069*F4076*0.01+L4073*F4076*0.01</f>
        <v>8.0360625</v>
      </c>
    </row>
    <row r="4077" spans="4:12" ht="14.25">
      <c r="D4077" s="31" t="s">
        <v>1063</v>
      </c>
      <c r="K4077" s="33">
        <v>88.39669</v>
      </c>
      <c r="L4077" s="33">
        <f>L4062+L4064+L4069+L4075+L4076</f>
        <v>88.3966875</v>
      </c>
    </row>
    <row r="4079" spans="1:6" ht="28.5">
      <c r="A4079" s="30" t="s">
        <v>250</v>
      </c>
      <c r="D4079" s="31" t="s">
        <v>909</v>
      </c>
      <c r="E4079" s="32" t="s">
        <v>722</v>
      </c>
      <c r="F4079" s="30">
        <v>2</v>
      </c>
    </row>
    <row r="4081" ht="14.25">
      <c r="D4081" s="31" t="s">
        <v>1070</v>
      </c>
    </row>
    <row r="4082" spans="6:11" ht="14.25">
      <c r="F4082" s="30" t="s">
        <v>1053</v>
      </c>
      <c r="G4082" s="30" t="s">
        <v>720</v>
      </c>
      <c r="H4082" s="30" t="s">
        <v>1046</v>
      </c>
      <c r="I4082" s="30" t="s">
        <v>1047</v>
      </c>
      <c r="J4082" s="30" t="s">
        <v>1048</v>
      </c>
      <c r="K4082" s="33" t="s">
        <v>1054</v>
      </c>
    </row>
    <row r="4083" spans="3:12" ht="14.25">
      <c r="C4083" s="30">
        <v>1538</v>
      </c>
      <c r="D4083" s="31" t="s">
        <v>1174</v>
      </c>
      <c r="E4083" s="32" t="s">
        <v>811</v>
      </c>
      <c r="F4083" s="30">
        <v>0.1</v>
      </c>
      <c r="G4083" s="30">
        <v>1.5</v>
      </c>
      <c r="H4083" s="30">
        <v>0</v>
      </c>
      <c r="I4083" s="30">
        <v>1.5</v>
      </c>
      <c r="J4083" s="30">
        <v>1</v>
      </c>
      <c r="K4083" s="33">
        <v>0.15</v>
      </c>
      <c r="L4083" s="33">
        <f>F4083*G4083*(1+H4083*0.01)*J4083</f>
        <v>0.15000000000000002</v>
      </c>
    </row>
    <row r="4084" spans="3:12" ht="14.25">
      <c r="C4084" s="30" t="s">
        <v>648</v>
      </c>
      <c r="D4084" s="31" t="s">
        <v>208</v>
      </c>
      <c r="E4084" s="32" t="s">
        <v>725</v>
      </c>
      <c r="F4084" s="30">
        <v>0.25</v>
      </c>
      <c r="G4084" s="30">
        <v>22</v>
      </c>
      <c r="H4084" s="30">
        <v>0</v>
      </c>
      <c r="I4084" s="30">
        <v>22</v>
      </c>
      <c r="J4084" s="30">
        <v>1</v>
      </c>
      <c r="K4084" s="33">
        <v>5.5</v>
      </c>
      <c r="L4084" s="33">
        <f>F4084*G4084*(1+H4084*0.01)*J4084</f>
        <v>5.5</v>
      </c>
    </row>
    <row r="4085" spans="4:12" ht="28.5">
      <c r="D4085" s="31" t="s">
        <v>909</v>
      </c>
      <c r="E4085" s="32" t="s">
        <v>722</v>
      </c>
      <c r="F4085" s="30">
        <v>1</v>
      </c>
      <c r="G4085" s="30">
        <v>25</v>
      </c>
      <c r="H4085" s="30">
        <v>0</v>
      </c>
      <c r="I4085" s="30">
        <v>25</v>
      </c>
      <c r="J4085" s="30">
        <v>1</v>
      </c>
      <c r="K4085" s="33">
        <v>25</v>
      </c>
      <c r="L4085" s="33">
        <f>F4085*G4085*(1+H4085*0.01)*J4085</f>
        <v>25</v>
      </c>
    </row>
    <row r="4086" spans="11:12" ht="14.25">
      <c r="K4086" s="33">
        <v>30.65</v>
      </c>
      <c r="L4086" s="33">
        <f>SUM(L4083:L4085)</f>
        <v>30.65</v>
      </c>
    </row>
    <row r="4087" ht="14.25">
      <c r="D4087" s="31" t="s">
        <v>1052</v>
      </c>
    </row>
    <row r="4088" spans="4:12" ht="14.25">
      <c r="D4088" s="31" t="s">
        <v>1121</v>
      </c>
      <c r="E4088" s="32" t="s">
        <v>1056</v>
      </c>
      <c r="F4088" s="30">
        <v>0.01</v>
      </c>
      <c r="G4088" s="30">
        <v>240</v>
      </c>
      <c r="J4088" s="30">
        <v>1</v>
      </c>
      <c r="K4088" s="33">
        <v>2.4</v>
      </c>
      <c r="L4088" s="33">
        <f>F4088*G4088*J4088</f>
        <v>2.4</v>
      </c>
    </row>
    <row r="4089" ht="14.25">
      <c r="D4089" s="31" t="s">
        <v>1065</v>
      </c>
    </row>
    <row r="4090" spans="4:12" ht="14.25">
      <c r="D4090" s="31" t="s">
        <v>1079</v>
      </c>
      <c r="E4090" s="32" t="s">
        <v>1067</v>
      </c>
      <c r="F4090" s="30">
        <v>0.458</v>
      </c>
      <c r="G4090" s="30">
        <v>3.5</v>
      </c>
      <c r="J4090" s="30">
        <v>1</v>
      </c>
      <c r="K4090" s="33">
        <v>1.603</v>
      </c>
      <c r="L4090" s="33">
        <f>F4090*G4090*J4090</f>
        <v>1.603</v>
      </c>
    </row>
    <row r="4091" spans="4:12" ht="14.25">
      <c r="D4091" s="31" t="s">
        <v>1072</v>
      </c>
      <c r="E4091" s="32" t="s">
        <v>1067</v>
      </c>
      <c r="F4091" s="30">
        <v>0.485</v>
      </c>
      <c r="G4091" s="30">
        <v>3.5</v>
      </c>
      <c r="J4091" s="30">
        <v>1</v>
      </c>
      <c r="K4091" s="33">
        <v>1.6975</v>
      </c>
      <c r="L4091" s="33">
        <f>F4091*G4091*J4091</f>
        <v>1.6975</v>
      </c>
    </row>
    <row r="4092" spans="4:12" ht="14.25">
      <c r="D4092" s="31" t="s">
        <v>1097</v>
      </c>
      <c r="E4092" s="32" t="s">
        <v>1067</v>
      </c>
      <c r="F4092" s="30">
        <v>0.03</v>
      </c>
      <c r="G4092" s="30">
        <v>3.5</v>
      </c>
      <c r="J4092" s="30">
        <v>1</v>
      </c>
      <c r="K4092" s="33">
        <v>0.105</v>
      </c>
      <c r="L4092" s="33">
        <f>F4092*G4092*J4092</f>
        <v>0.105</v>
      </c>
    </row>
    <row r="4093" spans="11:12" ht="14.25">
      <c r="K4093" s="33">
        <v>3.4055</v>
      </c>
      <c r="L4093" s="33">
        <f>SUM(L4090:L4092)</f>
        <v>3.4055</v>
      </c>
    </row>
    <row r="4094" ht="14.25">
      <c r="D4094" s="31" t="s">
        <v>1058</v>
      </c>
    </row>
    <row r="4095" spans="4:12" ht="14.25">
      <c r="D4095" s="31" t="s">
        <v>1073</v>
      </c>
      <c r="F4095" s="30">
        <v>10</v>
      </c>
      <c r="K4095" s="33">
        <v>3.065</v>
      </c>
      <c r="L4095" s="33">
        <f>L4086*F4095*0.01</f>
        <v>3.065</v>
      </c>
    </row>
    <row r="4096" spans="4:12" ht="14.25">
      <c r="D4096" s="31" t="s">
        <v>1059</v>
      </c>
      <c r="F4096" s="30">
        <v>30</v>
      </c>
      <c r="K4096" s="33">
        <v>0.72</v>
      </c>
      <c r="L4096" s="33">
        <f>L4088*F4096*0.01</f>
        <v>0.72</v>
      </c>
    </row>
    <row r="4097" spans="4:12" ht="14.25">
      <c r="D4097" s="31" t="s">
        <v>1068</v>
      </c>
      <c r="F4097" s="30">
        <v>95</v>
      </c>
      <c r="K4097" s="33">
        <v>3.23522</v>
      </c>
      <c r="L4097" s="33">
        <f>L4093*F4097*0.01</f>
        <v>3.235225</v>
      </c>
    </row>
    <row r="4098" spans="4:12" ht="14.25">
      <c r="D4098" s="31" t="s">
        <v>1060</v>
      </c>
      <c r="K4098" s="33">
        <v>36.4555</v>
      </c>
      <c r="L4098" s="33">
        <f>L4086+L4088+L4093</f>
        <v>36.4555</v>
      </c>
    </row>
    <row r="4099" spans="4:12" ht="14.25">
      <c r="D4099" s="31" t="s">
        <v>1061</v>
      </c>
      <c r="K4099" s="33">
        <v>7.02022</v>
      </c>
      <c r="L4099" s="33">
        <f>L4095+L4096+L4097</f>
        <v>7.020225</v>
      </c>
    </row>
    <row r="4100" spans="4:12" ht="14.25">
      <c r="D4100" s="31" t="s">
        <v>1062</v>
      </c>
      <c r="F4100" s="30">
        <v>10</v>
      </c>
      <c r="K4100" s="33">
        <v>4.34757</v>
      </c>
      <c r="L4100" s="33">
        <f>L4086*F4100*0.01+L4095*F4100*0.01+L4088*F4100*0.01+L4096*F4100*0.01+L4093*F4100*0.01+L4097*F4100*0.01</f>
        <v>4.347572500000001</v>
      </c>
    </row>
    <row r="4101" spans="4:12" ht="14.25">
      <c r="D4101" s="31" t="s">
        <v>1063</v>
      </c>
      <c r="K4101" s="33">
        <v>47.8233</v>
      </c>
      <c r="L4101" s="33">
        <f>L4086+L4088+L4093+L4099+L4100</f>
        <v>47.823297499999995</v>
      </c>
    </row>
    <row r="4103" spans="1:6" ht="28.5">
      <c r="A4103" s="30" t="s">
        <v>251</v>
      </c>
      <c r="D4103" s="31" t="s">
        <v>910</v>
      </c>
      <c r="E4103" s="32" t="s">
        <v>722</v>
      </c>
      <c r="F4103" s="30">
        <v>12</v>
      </c>
    </row>
    <row r="4105" ht="14.25">
      <c r="D4105" s="31" t="s">
        <v>1070</v>
      </c>
    </row>
    <row r="4106" spans="6:11" ht="14.25">
      <c r="F4106" s="30" t="s">
        <v>1053</v>
      </c>
      <c r="G4106" s="30" t="s">
        <v>720</v>
      </c>
      <c r="H4106" s="30" t="s">
        <v>1046</v>
      </c>
      <c r="I4106" s="30" t="s">
        <v>1047</v>
      </c>
      <c r="J4106" s="30" t="s">
        <v>1048</v>
      </c>
      <c r="K4106" s="33" t="s">
        <v>1054</v>
      </c>
    </row>
    <row r="4107" spans="3:12" ht="14.25">
      <c r="C4107" s="30">
        <v>1538</v>
      </c>
      <c r="D4107" s="31" t="s">
        <v>1174</v>
      </c>
      <c r="E4107" s="32" t="s">
        <v>811</v>
      </c>
      <c r="F4107" s="30">
        <v>0.1</v>
      </c>
      <c r="G4107" s="30">
        <v>1.5</v>
      </c>
      <c r="H4107" s="30">
        <v>0</v>
      </c>
      <c r="I4107" s="30">
        <v>1.5</v>
      </c>
      <c r="J4107" s="30">
        <v>1</v>
      </c>
      <c r="K4107" s="33">
        <v>0.15</v>
      </c>
      <c r="L4107" s="33">
        <f>F4107*G4107*(1+H4107*0.01)*J4107</f>
        <v>0.15000000000000002</v>
      </c>
    </row>
    <row r="4108" spans="3:12" ht="14.25">
      <c r="C4108" s="30" t="s">
        <v>648</v>
      </c>
      <c r="D4108" s="31" t="s">
        <v>208</v>
      </c>
      <c r="E4108" s="32" t="s">
        <v>725</v>
      </c>
      <c r="F4108" s="30">
        <v>0.45</v>
      </c>
      <c r="G4108" s="30">
        <v>22</v>
      </c>
      <c r="H4108" s="30">
        <v>0</v>
      </c>
      <c r="I4108" s="30">
        <v>22</v>
      </c>
      <c r="J4108" s="30">
        <v>1</v>
      </c>
      <c r="K4108" s="33">
        <v>9.9</v>
      </c>
      <c r="L4108" s="33">
        <f>F4108*G4108*(1+H4108*0.01)*J4108</f>
        <v>9.9</v>
      </c>
    </row>
    <row r="4109" spans="4:12" ht="28.5">
      <c r="D4109" s="31" t="s">
        <v>910</v>
      </c>
      <c r="E4109" s="32" t="s">
        <v>722</v>
      </c>
      <c r="F4109" s="30">
        <v>1</v>
      </c>
      <c r="G4109" s="30">
        <v>39</v>
      </c>
      <c r="H4109" s="30">
        <v>0</v>
      </c>
      <c r="I4109" s="30">
        <v>39</v>
      </c>
      <c r="J4109" s="30">
        <v>1</v>
      </c>
      <c r="K4109" s="33">
        <v>39</v>
      </c>
      <c r="L4109" s="33">
        <f>F4109*G4109*(1+H4109*0.01)*J4109</f>
        <v>39</v>
      </c>
    </row>
    <row r="4110" spans="11:12" ht="14.25">
      <c r="K4110" s="33">
        <v>49.05</v>
      </c>
      <c r="L4110" s="33">
        <f>SUM(L4107:L4109)</f>
        <v>49.05</v>
      </c>
    </row>
    <row r="4111" ht="14.25">
      <c r="D4111" s="31" t="s">
        <v>1052</v>
      </c>
    </row>
    <row r="4112" spans="4:12" ht="14.25">
      <c r="D4112" s="31" t="s">
        <v>1121</v>
      </c>
      <c r="E4112" s="32" t="s">
        <v>1056</v>
      </c>
      <c r="F4112" s="30">
        <v>0.02</v>
      </c>
      <c r="G4112" s="30">
        <v>240</v>
      </c>
      <c r="J4112" s="30">
        <v>1</v>
      </c>
      <c r="K4112" s="33">
        <v>4.8</v>
      </c>
      <c r="L4112" s="33">
        <f>F4112*G4112*J4112</f>
        <v>4.8</v>
      </c>
    </row>
    <row r="4113" ht="14.25">
      <c r="D4113" s="31" t="s">
        <v>1065</v>
      </c>
    </row>
    <row r="4114" spans="4:12" ht="14.25">
      <c r="D4114" s="31" t="s">
        <v>1079</v>
      </c>
      <c r="E4114" s="32" t="s">
        <v>1067</v>
      </c>
      <c r="F4114" s="30">
        <v>0.92</v>
      </c>
      <c r="G4114" s="30">
        <v>3.5</v>
      </c>
      <c r="J4114" s="30">
        <v>1</v>
      </c>
      <c r="K4114" s="33">
        <v>3.22</v>
      </c>
      <c r="L4114" s="33">
        <f>F4114*G4114*J4114</f>
        <v>3.22</v>
      </c>
    </row>
    <row r="4115" spans="4:12" ht="14.25">
      <c r="D4115" s="31" t="s">
        <v>1072</v>
      </c>
      <c r="E4115" s="32" t="s">
        <v>1067</v>
      </c>
      <c r="F4115" s="30">
        <v>0.96</v>
      </c>
      <c r="G4115" s="30">
        <v>3.5</v>
      </c>
      <c r="J4115" s="30">
        <v>1</v>
      </c>
      <c r="K4115" s="33">
        <v>3.36</v>
      </c>
      <c r="L4115" s="33">
        <f>F4115*G4115*J4115</f>
        <v>3.36</v>
      </c>
    </row>
    <row r="4116" spans="4:12" ht="14.25">
      <c r="D4116" s="31" t="s">
        <v>1097</v>
      </c>
      <c r="E4116" s="32" t="s">
        <v>1067</v>
      </c>
      <c r="F4116" s="30">
        <v>0.058</v>
      </c>
      <c r="G4116" s="30">
        <v>3.5</v>
      </c>
      <c r="J4116" s="30">
        <v>1</v>
      </c>
      <c r="K4116" s="33">
        <v>0.203</v>
      </c>
      <c r="L4116" s="33">
        <f>F4116*G4116*J4116</f>
        <v>0.203</v>
      </c>
    </row>
    <row r="4117" spans="11:12" ht="14.25">
      <c r="K4117" s="33">
        <v>6.783</v>
      </c>
      <c r="L4117" s="33">
        <f>SUM(L4114:L4116)</f>
        <v>6.783</v>
      </c>
    </row>
    <row r="4118" ht="14.25">
      <c r="D4118" s="31" t="s">
        <v>1058</v>
      </c>
    </row>
    <row r="4119" spans="4:12" ht="14.25">
      <c r="D4119" s="31" t="s">
        <v>1073</v>
      </c>
      <c r="F4119" s="30">
        <v>10</v>
      </c>
      <c r="K4119" s="33">
        <v>4.905</v>
      </c>
      <c r="L4119" s="33">
        <f>L4110*F4119*0.01</f>
        <v>4.905</v>
      </c>
    </row>
    <row r="4120" spans="4:12" ht="14.25">
      <c r="D4120" s="31" t="s">
        <v>1059</v>
      </c>
      <c r="F4120" s="30">
        <v>30</v>
      </c>
      <c r="K4120" s="33">
        <v>1.44</v>
      </c>
      <c r="L4120" s="33">
        <f>L4112*F4120*0.01</f>
        <v>1.44</v>
      </c>
    </row>
    <row r="4121" spans="4:12" ht="14.25">
      <c r="D4121" s="31" t="s">
        <v>1068</v>
      </c>
      <c r="F4121" s="30">
        <v>95</v>
      </c>
      <c r="K4121" s="33">
        <v>6.44385</v>
      </c>
      <c r="L4121" s="33">
        <f>L4117*F4121*0.01</f>
        <v>6.44385</v>
      </c>
    </row>
    <row r="4122" spans="4:12" ht="14.25">
      <c r="D4122" s="31" t="s">
        <v>1060</v>
      </c>
      <c r="K4122" s="33">
        <v>60.633</v>
      </c>
      <c r="L4122" s="33">
        <f>L4110+L4112+L4117</f>
        <v>60.632999999999996</v>
      </c>
    </row>
    <row r="4123" spans="4:12" ht="14.25">
      <c r="D4123" s="31" t="s">
        <v>1061</v>
      </c>
      <c r="K4123" s="33">
        <v>12.78885</v>
      </c>
      <c r="L4123" s="33">
        <f>L4119+L4120+L4121</f>
        <v>12.78885</v>
      </c>
    </row>
    <row r="4124" spans="4:12" ht="14.25">
      <c r="D4124" s="31" t="s">
        <v>1062</v>
      </c>
      <c r="F4124" s="30">
        <v>10</v>
      </c>
      <c r="K4124" s="33">
        <v>7.34218</v>
      </c>
      <c r="L4124" s="33">
        <f>L4110*F4124*0.01+L4119*F4124*0.01+L4112*F4124*0.01+L4120*F4124*0.01+L4117*F4124*0.01+L4121*F4124*0.01</f>
        <v>7.342185000000001</v>
      </c>
    </row>
    <row r="4125" spans="4:12" ht="14.25">
      <c r="D4125" s="31" t="s">
        <v>1063</v>
      </c>
      <c r="K4125" s="33">
        <v>80.76403</v>
      </c>
      <c r="L4125" s="33">
        <f>L4110+L4112+L4117+L4123+L4124</f>
        <v>80.76403499999999</v>
      </c>
    </row>
    <row r="4127" spans="1:6" ht="28.5">
      <c r="A4127" s="30" t="s">
        <v>252</v>
      </c>
      <c r="D4127" s="31" t="s">
        <v>911</v>
      </c>
      <c r="E4127" s="32" t="s">
        <v>722</v>
      </c>
      <c r="F4127" s="30">
        <v>3</v>
      </c>
    </row>
    <row r="4129" ht="14.25">
      <c r="D4129" s="31" t="s">
        <v>1070</v>
      </c>
    </row>
    <row r="4130" spans="6:11" ht="14.25">
      <c r="F4130" s="30" t="s">
        <v>1053</v>
      </c>
      <c r="G4130" s="30" t="s">
        <v>720</v>
      </c>
      <c r="H4130" s="30" t="s">
        <v>1046</v>
      </c>
      <c r="I4130" s="30" t="s">
        <v>1047</v>
      </c>
      <c r="J4130" s="30" t="s">
        <v>1048</v>
      </c>
      <c r="K4130" s="33" t="s">
        <v>1054</v>
      </c>
    </row>
    <row r="4131" spans="3:12" ht="14.25">
      <c r="C4131" s="30">
        <v>1538</v>
      </c>
      <c r="D4131" s="31" t="s">
        <v>1174</v>
      </c>
      <c r="E4131" s="32" t="s">
        <v>811</v>
      </c>
      <c r="F4131" s="30">
        <v>0.1</v>
      </c>
      <c r="G4131" s="30">
        <v>1.5</v>
      </c>
      <c r="H4131" s="30">
        <v>0</v>
      </c>
      <c r="I4131" s="30">
        <v>1.5</v>
      </c>
      <c r="J4131" s="30">
        <v>1</v>
      </c>
      <c r="K4131" s="33">
        <v>0.15</v>
      </c>
      <c r="L4131" s="33">
        <f>F4131*G4131*(1+H4131*0.01)*J4131</f>
        <v>0.15000000000000002</v>
      </c>
    </row>
    <row r="4132" spans="3:12" ht="14.25">
      <c r="C4132" s="30" t="s">
        <v>648</v>
      </c>
      <c r="D4132" s="31" t="s">
        <v>208</v>
      </c>
      <c r="E4132" s="32" t="s">
        <v>725</v>
      </c>
      <c r="F4132" s="30">
        <v>0.38</v>
      </c>
      <c r="G4132" s="30">
        <v>22</v>
      </c>
      <c r="H4132" s="30">
        <v>0</v>
      </c>
      <c r="I4132" s="30">
        <v>22</v>
      </c>
      <c r="J4132" s="30">
        <v>1</v>
      </c>
      <c r="K4132" s="33">
        <v>8.36</v>
      </c>
      <c r="L4132" s="33">
        <f>F4132*G4132*(1+H4132*0.01)*J4132</f>
        <v>8.36</v>
      </c>
    </row>
    <row r="4133" spans="4:12" ht="28.5">
      <c r="D4133" s="31" t="s">
        <v>911</v>
      </c>
      <c r="E4133" s="32" t="s">
        <v>722</v>
      </c>
      <c r="F4133" s="30">
        <v>1</v>
      </c>
      <c r="G4133" s="30">
        <v>20</v>
      </c>
      <c r="H4133" s="30">
        <v>0</v>
      </c>
      <c r="I4133" s="30">
        <v>20</v>
      </c>
      <c r="J4133" s="30">
        <v>1</v>
      </c>
      <c r="K4133" s="33">
        <v>20</v>
      </c>
      <c r="L4133" s="33">
        <f>F4133*G4133*(1+H4133*0.01)*J4133</f>
        <v>20</v>
      </c>
    </row>
    <row r="4134" spans="11:12" ht="14.25">
      <c r="K4134" s="33">
        <v>28.51</v>
      </c>
      <c r="L4134" s="33">
        <f>SUM(L4131:L4133)</f>
        <v>28.509999999999998</v>
      </c>
    </row>
    <row r="4135" ht="14.25">
      <c r="D4135" s="31" t="s">
        <v>1052</v>
      </c>
    </row>
    <row r="4136" spans="4:12" ht="14.25">
      <c r="D4136" s="31" t="s">
        <v>1121</v>
      </c>
      <c r="E4136" s="32" t="s">
        <v>1056</v>
      </c>
      <c r="F4136" s="30">
        <v>0.018</v>
      </c>
      <c r="G4136" s="30">
        <v>240</v>
      </c>
      <c r="J4136" s="30">
        <v>1</v>
      </c>
      <c r="K4136" s="33">
        <v>4.32</v>
      </c>
      <c r="L4136" s="33">
        <f>F4136*G4136*J4136</f>
        <v>4.319999999999999</v>
      </c>
    </row>
    <row r="4137" ht="14.25">
      <c r="D4137" s="31" t="s">
        <v>1065</v>
      </c>
    </row>
    <row r="4138" spans="4:12" ht="14.25">
      <c r="D4138" s="31" t="s">
        <v>1079</v>
      </c>
      <c r="E4138" s="32" t="s">
        <v>1067</v>
      </c>
      <c r="F4138" s="30">
        <v>0.89</v>
      </c>
      <c r="G4138" s="30">
        <v>3.5</v>
      </c>
      <c r="J4138" s="30">
        <v>1</v>
      </c>
      <c r="K4138" s="33">
        <v>3.115</v>
      </c>
      <c r="L4138" s="33">
        <f>F4138*G4138*J4138</f>
        <v>3.115</v>
      </c>
    </row>
    <row r="4139" spans="4:12" ht="14.25">
      <c r="D4139" s="31" t="s">
        <v>1072</v>
      </c>
      <c r="E4139" s="32" t="s">
        <v>1067</v>
      </c>
      <c r="F4139" s="30">
        <v>0.89</v>
      </c>
      <c r="G4139" s="30">
        <v>3.5</v>
      </c>
      <c r="J4139" s="30">
        <v>1</v>
      </c>
      <c r="K4139" s="33">
        <v>3.115</v>
      </c>
      <c r="L4139" s="33">
        <f>F4139*G4139*J4139</f>
        <v>3.115</v>
      </c>
    </row>
    <row r="4140" spans="4:12" ht="14.25">
      <c r="D4140" s="31" t="s">
        <v>1097</v>
      </c>
      <c r="E4140" s="32" t="s">
        <v>1067</v>
      </c>
      <c r="F4140" s="30">
        <v>0.35</v>
      </c>
      <c r="G4140" s="30">
        <v>3.5</v>
      </c>
      <c r="J4140" s="30">
        <v>1</v>
      </c>
      <c r="K4140" s="33">
        <v>1.225</v>
      </c>
      <c r="L4140" s="33">
        <f>F4140*G4140*J4140</f>
        <v>1.2249999999999999</v>
      </c>
    </row>
    <row r="4141" spans="11:12" ht="14.25">
      <c r="K4141" s="33">
        <v>7.455</v>
      </c>
      <c r="L4141" s="33">
        <f>SUM(L4138:L4140)</f>
        <v>7.455</v>
      </c>
    </row>
    <row r="4142" ht="14.25">
      <c r="D4142" s="31" t="s">
        <v>1058</v>
      </c>
    </row>
    <row r="4143" spans="4:12" ht="14.25">
      <c r="D4143" s="31" t="s">
        <v>1073</v>
      </c>
      <c r="F4143" s="30">
        <v>10</v>
      </c>
      <c r="K4143" s="33">
        <v>2.851</v>
      </c>
      <c r="L4143" s="33">
        <f>L4134*F4143*0.01</f>
        <v>2.8509999999999995</v>
      </c>
    </row>
    <row r="4144" spans="4:12" ht="14.25">
      <c r="D4144" s="31" t="s">
        <v>1059</v>
      </c>
      <c r="F4144" s="30">
        <v>30</v>
      </c>
      <c r="K4144" s="33">
        <v>1.296</v>
      </c>
      <c r="L4144" s="33">
        <f>L4136*F4144*0.01</f>
        <v>1.296</v>
      </c>
    </row>
    <row r="4145" spans="4:12" ht="14.25">
      <c r="D4145" s="31" t="s">
        <v>1068</v>
      </c>
      <c r="F4145" s="30">
        <v>95</v>
      </c>
      <c r="K4145" s="33">
        <v>7.08225</v>
      </c>
      <c r="L4145" s="33">
        <f>L4141*F4145*0.01</f>
        <v>7.08225</v>
      </c>
    </row>
    <row r="4146" spans="4:12" ht="14.25">
      <c r="D4146" s="31" t="s">
        <v>1060</v>
      </c>
      <c r="K4146" s="33">
        <v>40.285</v>
      </c>
      <c r="L4146" s="33">
        <f>L4134+L4136+L4141</f>
        <v>40.285</v>
      </c>
    </row>
    <row r="4147" spans="4:12" ht="14.25">
      <c r="D4147" s="31" t="s">
        <v>1061</v>
      </c>
      <c r="K4147" s="33">
        <v>11.22925</v>
      </c>
      <c r="L4147" s="33">
        <f>L4143+L4144+L4145</f>
        <v>11.22925</v>
      </c>
    </row>
    <row r="4148" spans="4:12" ht="14.25">
      <c r="D4148" s="31" t="s">
        <v>1062</v>
      </c>
      <c r="F4148" s="30">
        <v>10</v>
      </c>
      <c r="K4148" s="33">
        <v>5.15142</v>
      </c>
      <c r="L4148" s="33">
        <f>L4134*F4148*0.01+L4143*F4148*0.01+L4136*F4148*0.01+L4144*F4148*0.01+L4141*F4148*0.01+L4145*F4148*0.01</f>
        <v>5.151425</v>
      </c>
    </row>
    <row r="4149" spans="4:12" ht="14.25">
      <c r="D4149" s="31" t="s">
        <v>1063</v>
      </c>
      <c r="K4149" s="33">
        <v>56.66567</v>
      </c>
      <c r="L4149" s="33">
        <f>L4134+L4136+L4141+L4147+L4148</f>
        <v>56.66567499999999</v>
      </c>
    </row>
    <row r="4151" spans="1:6" ht="28.5">
      <c r="A4151" s="30" t="s">
        <v>253</v>
      </c>
      <c r="D4151" s="31" t="s">
        <v>912</v>
      </c>
      <c r="E4151" s="32" t="s">
        <v>722</v>
      </c>
      <c r="F4151" s="30">
        <v>1</v>
      </c>
    </row>
    <row r="4153" ht="14.25">
      <c r="D4153" s="31" t="s">
        <v>1070</v>
      </c>
    </row>
    <row r="4154" spans="6:11" ht="14.25">
      <c r="F4154" s="30" t="s">
        <v>1053</v>
      </c>
      <c r="G4154" s="30" t="s">
        <v>720</v>
      </c>
      <c r="H4154" s="30" t="s">
        <v>1046</v>
      </c>
      <c r="I4154" s="30" t="s">
        <v>1047</v>
      </c>
      <c r="J4154" s="30" t="s">
        <v>1048</v>
      </c>
      <c r="K4154" s="33" t="s">
        <v>1054</v>
      </c>
    </row>
    <row r="4155" spans="3:12" ht="14.25">
      <c r="C4155" s="30">
        <v>1538</v>
      </c>
      <c r="D4155" s="31" t="s">
        <v>1174</v>
      </c>
      <c r="E4155" s="32" t="s">
        <v>811</v>
      </c>
      <c r="F4155" s="30">
        <v>0.1</v>
      </c>
      <c r="G4155" s="30">
        <v>1.5</v>
      </c>
      <c r="H4155" s="30">
        <v>0</v>
      </c>
      <c r="I4155" s="30">
        <v>1.5</v>
      </c>
      <c r="J4155" s="30">
        <v>1</v>
      </c>
      <c r="K4155" s="33">
        <v>0.15</v>
      </c>
      <c r="L4155" s="33">
        <f>F4155*G4155*(1+H4155*0.01)*J4155</f>
        <v>0.15000000000000002</v>
      </c>
    </row>
    <row r="4156" spans="3:12" ht="14.25">
      <c r="C4156" s="30" t="s">
        <v>648</v>
      </c>
      <c r="D4156" s="31" t="s">
        <v>208</v>
      </c>
      <c r="E4156" s="32" t="s">
        <v>725</v>
      </c>
      <c r="F4156" s="30">
        <v>0.5</v>
      </c>
      <c r="G4156" s="30">
        <v>22</v>
      </c>
      <c r="H4156" s="30">
        <v>0</v>
      </c>
      <c r="I4156" s="30">
        <v>22</v>
      </c>
      <c r="J4156" s="30">
        <v>1</v>
      </c>
      <c r="K4156" s="33">
        <v>11</v>
      </c>
      <c r="L4156" s="33">
        <f>F4156*G4156*(1+H4156*0.01)*J4156</f>
        <v>11</v>
      </c>
    </row>
    <row r="4157" spans="4:12" ht="28.5">
      <c r="D4157" s="31" t="s">
        <v>912</v>
      </c>
      <c r="E4157" s="32" t="s">
        <v>722</v>
      </c>
      <c r="F4157" s="30">
        <v>1</v>
      </c>
      <c r="G4157" s="30">
        <v>30</v>
      </c>
      <c r="H4157" s="30">
        <v>0</v>
      </c>
      <c r="I4157" s="30">
        <v>30</v>
      </c>
      <c r="J4157" s="30">
        <v>1</v>
      </c>
      <c r="K4157" s="33">
        <v>30</v>
      </c>
      <c r="L4157" s="33">
        <f>F4157*G4157*(1+H4157*0.01)*J4157</f>
        <v>30</v>
      </c>
    </row>
    <row r="4158" spans="11:12" ht="14.25">
      <c r="K4158" s="33">
        <v>41.15</v>
      </c>
      <c r="L4158" s="33">
        <f>SUM(L4155:L4157)</f>
        <v>41.15</v>
      </c>
    </row>
    <row r="4159" ht="14.25">
      <c r="D4159" s="31" t="s">
        <v>1052</v>
      </c>
    </row>
    <row r="4160" spans="4:12" ht="14.25">
      <c r="D4160" s="31" t="s">
        <v>1121</v>
      </c>
      <c r="E4160" s="32" t="s">
        <v>1056</v>
      </c>
      <c r="F4160" s="30">
        <v>0.02</v>
      </c>
      <c r="G4160" s="30">
        <v>240</v>
      </c>
      <c r="J4160" s="30">
        <v>1</v>
      </c>
      <c r="K4160" s="33">
        <v>4.8</v>
      </c>
      <c r="L4160" s="33">
        <f>F4160*G4160*J4160</f>
        <v>4.8</v>
      </c>
    </row>
    <row r="4161" ht="14.25">
      <c r="D4161" s="31" t="s">
        <v>1065</v>
      </c>
    </row>
    <row r="4162" spans="4:12" ht="14.25">
      <c r="D4162" s="31" t="s">
        <v>1079</v>
      </c>
      <c r="E4162" s="32" t="s">
        <v>1067</v>
      </c>
      <c r="F4162" s="30">
        <v>0.92</v>
      </c>
      <c r="G4162" s="30">
        <v>3.5</v>
      </c>
      <c r="J4162" s="30">
        <v>1</v>
      </c>
      <c r="K4162" s="33">
        <v>3.22</v>
      </c>
      <c r="L4162" s="33">
        <f>F4162*G4162*J4162</f>
        <v>3.22</v>
      </c>
    </row>
    <row r="4163" spans="4:12" ht="14.25">
      <c r="D4163" s="31" t="s">
        <v>1072</v>
      </c>
      <c r="E4163" s="32" t="s">
        <v>1067</v>
      </c>
      <c r="F4163" s="30">
        <v>0.96</v>
      </c>
      <c r="G4163" s="30">
        <v>3.5</v>
      </c>
      <c r="J4163" s="30">
        <v>1</v>
      </c>
      <c r="K4163" s="33">
        <v>3.36</v>
      </c>
      <c r="L4163" s="33">
        <f>F4163*G4163*J4163</f>
        <v>3.36</v>
      </c>
    </row>
    <row r="4164" spans="4:12" ht="14.25">
      <c r="D4164" s="31" t="s">
        <v>1097</v>
      </c>
      <c r="E4164" s="32" t="s">
        <v>1067</v>
      </c>
      <c r="F4164" s="30">
        <v>0.058</v>
      </c>
      <c r="G4164" s="30">
        <v>3.5</v>
      </c>
      <c r="J4164" s="30">
        <v>1</v>
      </c>
      <c r="K4164" s="33">
        <v>0.203</v>
      </c>
      <c r="L4164" s="33">
        <f>F4164*G4164*J4164</f>
        <v>0.203</v>
      </c>
    </row>
    <row r="4165" spans="11:12" ht="14.25">
      <c r="K4165" s="33">
        <v>6.783</v>
      </c>
      <c r="L4165" s="33">
        <f>SUM(L4162:L4164)</f>
        <v>6.783</v>
      </c>
    </row>
    <row r="4166" ht="14.25">
      <c r="D4166" s="31" t="s">
        <v>1058</v>
      </c>
    </row>
    <row r="4167" spans="4:12" ht="14.25">
      <c r="D4167" s="31" t="s">
        <v>1073</v>
      </c>
      <c r="F4167" s="30">
        <v>10</v>
      </c>
      <c r="K4167" s="33">
        <v>4.115</v>
      </c>
      <c r="L4167" s="33">
        <f>L4158*F4167*0.01</f>
        <v>4.115</v>
      </c>
    </row>
    <row r="4168" spans="4:12" ht="14.25">
      <c r="D4168" s="31" t="s">
        <v>1059</v>
      </c>
      <c r="F4168" s="30">
        <v>30</v>
      </c>
      <c r="K4168" s="33">
        <v>1.44</v>
      </c>
      <c r="L4168" s="33">
        <f>L4160*F4168*0.01</f>
        <v>1.44</v>
      </c>
    </row>
    <row r="4169" spans="4:12" ht="14.25">
      <c r="D4169" s="31" t="s">
        <v>1068</v>
      </c>
      <c r="F4169" s="30">
        <v>95</v>
      </c>
      <c r="K4169" s="33">
        <v>6.44385</v>
      </c>
      <c r="L4169" s="33">
        <f>L4165*F4169*0.01</f>
        <v>6.44385</v>
      </c>
    </row>
    <row r="4170" spans="4:12" ht="14.25">
      <c r="D4170" s="31" t="s">
        <v>1060</v>
      </c>
      <c r="K4170" s="33">
        <v>52.733</v>
      </c>
      <c r="L4170" s="33">
        <f>L4158+L4160+L4165</f>
        <v>52.733</v>
      </c>
    </row>
    <row r="4171" spans="4:12" ht="14.25">
      <c r="D4171" s="31" t="s">
        <v>1061</v>
      </c>
      <c r="K4171" s="33">
        <v>11.99885</v>
      </c>
      <c r="L4171" s="33">
        <f>L4167+L4168+L4169</f>
        <v>11.998850000000001</v>
      </c>
    </row>
    <row r="4172" spans="4:12" ht="14.25">
      <c r="D4172" s="31" t="s">
        <v>1062</v>
      </c>
      <c r="F4172" s="30">
        <v>10</v>
      </c>
      <c r="K4172" s="33">
        <v>6.47319</v>
      </c>
      <c r="L4172" s="33">
        <f>L4158*F4172*0.01+L4167*F4172*0.01+L4160*F4172*0.01+L4168*F4172*0.01+L4165*F4172*0.01+L4169*F4172*0.01</f>
        <v>6.473185000000001</v>
      </c>
    </row>
    <row r="4173" spans="4:12" ht="14.25">
      <c r="D4173" s="31" t="s">
        <v>1063</v>
      </c>
      <c r="K4173" s="33">
        <v>71.20503</v>
      </c>
      <c r="L4173" s="33">
        <f>L4158+L4160+L4165+L4171+L4172</f>
        <v>71.205035</v>
      </c>
    </row>
    <row r="4175" spans="1:6" ht="14.25">
      <c r="A4175" s="30" t="s">
        <v>254</v>
      </c>
      <c r="B4175" s="30" t="s">
        <v>592</v>
      </c>
      <c r="D4175" s="31" t="s">
        <v>914</v>
      </c>
      <c r="E4175" s="32" t="s">
        <v>725</v>
      </c>
      <c r="F4175" s="30">
        <v>0.7</v>
      </c>
    </row>
    <row r="4177" ht="14.25">
      <c r="D4177" s="31" t="s">
        <v>1070</v>
      </c>
    </row>
    <row r="4178" spans="6:11" ht="14.25">
      <c r="F4178" s="30" t="s">
        <v>1053</v>
      </c>
      <c r="G4178" s="30" t="s">
        <v>720</v>
      </c>
      <c r="H4178" s="30" t="s">
        <v>1046</v>
      </c>
      <c r="I4178" s="30" t="s">
        <v>1047</v>
      </c>
      <c r="J4178" s="30" t="s">
        <v>1048</v>
      </c>
      <c r="K4178" s="33" t="s">
        <v>1054</v>
      </c>
    </row>
    <row r="4179" spans="4:12" ht="14.25">
      <c r="D4179" s="31" t="s">
        <v>1255</v>
      </c>
      <c r="E4179" s="32" t="s">
        <v>725</v>
      </c>
      <c r="F4179" s="30">
        <v>1</v>
      </c>
      <c r="G4179" s="30">
        <v>85</v>
      </c>
      <c r="H4179" s="30">
        <v>0</v>
      </c>
      <c r="I4179" s="30">
        <v>85</v>
      </c>
      <c r="J4179" s="30">
        <v>1</v>
      </c>
      <c r="K4179" s="33">
        <v>85</v>
      </c>
      <c r="L4179" s="33">
        <f>F4179*G4179*(1+H4179*0.01)*J4179</f>
        <v>85</v>
      </c>
    </row>
    <row r="4180" ht="14.25">
      <c r="D4180" s="31" t="s">
        <v>1052</v>
      </c>
    </row>
    <row r="4181" spans="4:12" ht="28.5">
      <c r="D4181" s="31" t="s">
        <v>1262</v>
      </c>
      <c r="E4181" s="32" t="s">
        <v>1056</v>
      </c>
      <c r="F4181" s="30">
        <v>0.037</v>
      </c>
      <c r="G4181" s="30">
        <v>50</v>
      </c>
      <c r="J4181" s="30">
        <v>1</v>
      </c>
      <c r="K4181" s="33">
        <v>1.85</v>
      </c>
      <c r="L4181" s="33">
        <f>F4181*G4181*J4181</f>
        <v>1.8499999999999999</v>
      </c>
    </row>
    <row r="4182" ht="14.25">
      <c r="D4182" s="31" t="s">
        <v>1065</v>
      </c>
    </row>
    <row r="4183" spans="4:12" ht="14.25">
      <c r="D4183" s="31" t="s">
        <v>1079</v>
      </c>
      <c r="E4183" s="32" t="s">
        <v>1067</v>
      </c>
      <c r="F4183" s="30">
        <v>2.739</v>
      </c>
      <c r="G4183" s="30">
        <v>3.5</v>
      </c>
      <c r="J4183" s="30">
        <v>1</v>
      </c>
      <c r="K4183" s="33">
        <v>9.5865</v>
      </c>
      <c r="L4183" s="33">
        <f>F4183*G4183*J4183</f>
        <v>9.5865</v>
      </c>
    </row>
    <row r="4184" spans="4:12" ht="14.25">
      <c r="D4184" s="31" t="s">
        <v>1097</v>
      </c>
      <c r="E4184" s="32" t="s">
        <v>1067</v>
      </c>
      <c r="F4184" s="30">
        <v>0.913</v>
      </c>
      <c r="G4184" s="30">
        <v>3.5</v>
      </c>
      <c r="J4184" s="30">
        <v>1</v>
      </c>
      <c r="K4184" s="33">
        <v>3.1955</v>
      </c>
      <c r="L4184" s="33">
        <f>F4184*G4184*J4184</f>
        <v>3.1955</v>
      </c>
    </row>
    <row r="4185" spans="4:12" ht="14.25">
      <c r="D4185" s="31" t="s">
        <v>1072</v>
      </c>
      <c r="E4185" s="32" t="s">
        <v>1067</v>
      </c>
      <c r="F4185" s="30">
        <v>0.778</v>
      </c>
      <c r="G4185" s="30">
        <v>3.5</v>
      </c>
      <c r="J4185" s="30">
        <v>1</v>
      </c>
      <c r="K4185" s="33">
        <v>2.723</v>
      </c>
      <c r="L4185" s="33">
        <f>F4185*G4185*J4185</f>
        <v>2.723</v>
      </c>
    </row>
    <row r="4186" spans="11:12" ht="14.25">
      <c r="K4186" s="33">
        <v>15.505</v>
      </c>
      <c r="L4186" s="33">
        <f>SUM(L4183:L4185)</f>
        <v>15.504999999999999</v>
      </c>
    </row>
    <row r="4187" ht="14.25">
      <c r="D4187" s="31" t="s">
        <v>1058</v>
      </c>
    </row>
    <row r="4188" spans="4:12" ht="14.25">
      <c r="D4188" s="31" t="s">
        <v>1073</v>
      </c>
      <c r="F4188" s="30">
        <v>10</v>
      </c>
      <c r="K4188" s="33">
        <v>8.5</v>
      </c>
      <c r="L4188" s="33">
        <f>L4179*F4188*0.01</f>
        <v>8.5</v>
      </c>
    </row>
    <row r="4189" spans="4:12" ht="14.25">
      <c r="D4189" s="31" t="s">
        <v>1059</v>
      </c>
      <c r="F4189" s="30">
        <v>30</v>
      </c>
      <c r="K4189" s="33">
        <v>0.555</v>
      </c>
      <c r="L4189" s="33">
        <f>L4181*F4189*0.01</f>
        <v>0.5549999999999999</v>
      </c>
    </row>
    <row r="4190" spans="4:12" ht="14.25">
      <c r="D4190" s="31" t="s">
        <v>1068</v>
      </c>
      <c r="F4190" s="30">
        <v>95</v>
      </c>
      <c r="K4190" s="33">
        <v>14.72975</v>
      </c>
      <c r="L4190" s="33">
        <f>L4186*F4190*0.01</f>
        <v>14.72975</v>
      </c>
    </row>
    <row r="4191" spans="4:12" ht="14.25">
      <c r="D4191" s="31" t="s">
        <v>1060</v>
      </c>
      <c r="K4191" s="33">
        <v>102.355</v>
      </c>
      <c r="L4191" s="33">
        <f>L4179+L4181+L4186</f>
        <v>102.35499999999999</v>
      </c>
    </row>
    <row r="4192" spans="4:12" ht="14.25">
      <c r="D4192" s="31" t="s">
        <v>1061</v>
      </c>
      <c r="K4192" s="33">
        <v>23.78475</v>
      </c>
      <c r="L4192" s="33">
        <f>L4188+L4189+L4190</f>
        <v>23.78475</v>
      </c>
    </row>
    <row r="4193" spans="4:12" ht="14.25">
      <c r="D4193" s="31" t="s">
        <v>1062</v>
      </c>
      <c r="F4193" s="30">
        <v>10</v>
      </c>
      <c r="K4193" s="33">
        <v>12.61397</v>
      </c>
      <c r="L4193" s="33">
        <f>L4179*F4193*0.01+L4188*F4193*0.01+L4181*F4193*0.01+L4189*F4193*0.01+L4186*F4193*0.01+L4190*F4193*0.01</f>
        <v>12.613975</v>
      </c>
    </row>
    <row r="4194" spans="4:12" ht="14.25">
      <c r="D4194" s="31" t="s">
        <v>1063</v>
      </c>
      <c r="K4194" s="33">
        <v>138.75372</v>
      </c>
      <c r="L4194" s="33">
        <f>L4179+L4181+L4186+L4192+L4193</f>
        <v>138.753725</v>
      </c>
    </row>
    <row r="4196" spans="1:6" ht="14.25">
      <c r="A4196" s="30" t="s">
        <v>256</v>
      </c>
      <c r="D4196" s="31" t="s">
        <v>1033</v>
      </c>
      <c r="E4196" s="32" t="s">
        <v>725</v>
      </c>
      <c r="F4196" s="30">
        <v>3.1</v>
      </c>
    </row>
    <row r="4198" ht="14.25">
      <c r="D4198" s="31" t="s">
        <v>1070</v>
      </c>
    </row>
    <row r="4199" spans="6:11" ht="14.25">
      <c r="F4199" s="30" t="s">
        <v>1053</v>
      </c>
      <c r="G4199" s="30" t="s">
        <v>720</v>
      </c>
      <c r="H4199" s="30" t="s">
        <v>1046</v>
      </c>
      <c r="I4199" s="30" t="s">
        <v>1047</v>
      </c>
      <c r="J4199" s="30" t="s">
        <v>1048</v>
      </c>
      <c r="K4199" s="33" t="s">
        <v>1054</v>
      </c>
    </row>
    <row r="4200" spans="4:12" ht="14.25">
      <c r="D4200" s="31" t="s">
        <v>223</v>
      </c>
      <c r="E4200" s="32" t="s">
        <v>722</v>
      </c>
      <c r="F4200" s="30">
        <v>1</v>
      </c>
      <c r="G4200" s="30">
        <v>94</v>
      </c>
      <c r="H4200" s="30">
        <v>0</v>
      </c>
      <c r="I4200" s="30">
        <v>94</v>
      </c>
      <c r="J4200" s="30">
        <v>1</v>
      </c>
      <c r="K4200" s="33">
        <v>94</v>
      </c>
      <c r="L4200" s="33">
        <f>F4200*G4200*(1+H4200*0.01)*J4200</f>
        <v>94</v>
      </c>
    </row>
    <row r="4201" ht="14.25">
      <c r="D4201" s="31" t="s">
        <v>1052</v>
      </c>
    </row>
    <row r="4202" spans="4:12" ht="14.25">
      <c r="D4202" s="31" t="s">
        <v>224</v>
      </c>
      <c r="E4202" s="32" t="s">
        <v>1056</v>
      </c>
      <c r="F4202" s="30">
        <v>0.028</v>
      </c>
      <c r="G4202" s="30">
        <v>350</v>
      </c>
      <c r="J4202" s="30">
        <v>1</v>
      </c>
      <c r="K4202" s="33">
        <v>9.8</v>
      </c>
      <c r="L4202" s="33">
        <f>F4202*G4202*J4202</f>
        <v>9.8</v>
      </c>
    </row>
    <row r="4203" spans="4:12" ht="14.25">
      <c r="D4203" s="31" t="s">
        <v>97</v>
      </c>
      <c r="E4203" s="32" t="s">
        <v>1056</v>
      </c>
      <c r="F4203" s="30">
        <v>0.04</v>
      </c>
      <c r="G4203" s="30">
        <v>150</v>
      </c>
      <c r="J4203" s="30">
        <v>1</v>
      </c>
      <c r="K4203" s="33">
        <v>6</v>
      </c>
      <c r="L4203" s="33">
        <f>F4203*G4203*J4203</f>
        <v>6</v>
      </c>
    </row>
    <row r="4204" spans="11:12" ht="14.25">
      <c r="K4204" s="33">
        <v>15.8</v>
      </c>
      <c r="L4204" s="33">
        <f>SUM(L4202:L4203)</f>
        <v>15.8</v>
      </c>
    </row>
    <row r="4205" ht="14.25">
      <c r="D4205" s="31" t="s">
        <v>1065</v>
      </c>
    </row>
    <row r="4206" spans="4:12" ht="14.25">
      <c r="D4206" s="31" t="s">
        <v>1183</v>
      </c>
      <c r="E4206" s="32" t="s">
        <v>1067</v>
      </c>
      <c r="F4206" s="30">
        <v>0.2713</v>
      </c>
      <c r="G4206" s="30">
        <v>3.5</v>
      </c>
      <c r="J4206" s="30">
        <v>1</v>
      </c>
      <c r="K4206" s="33">
        <v>0.94955</v>
      </c>
      <c r="L4206" s="33">
        <f>F4206*G4206*J4206</f>
        <v>0.9495499999999999</v>
      </c>
    </row>
    <row r="4207" spans="4:12" ht="14.25">
      <c r="D4207" s="31" t="s">
        <v>1072</v>
      </c>
      <c r="E4207" s="32" t="s">
        <v>1067</v>
      </c>
      <c r="F4207" s="30">
        <v>0.22054</v>
      </c>
      <c r="G4207" s="30">
        <v>3.5</v>
      </c>
      <c r="J4207" s="30">
        <v>1</v>
      </c>
      <c r="K4207" s="33">
        <v>0.77189</v>
      </c>
      <c r="L4207" s="33">
        <f>F4207*G4207*J4207</f>
        <v>0.7718900000000001</v>
      </c>
    </row>
    <row r="4208" spans="11:12" ht="14.25">
      <c r="K4208" s="33">
        <v>1.72144</v>
      </c>
      <c r="L4208" s="33">
        <f>SUM(L4206:L4207)</f>
        <v>1.7214399999999999</v>
      </c>
    </row>
    <row r="4209" ht="14.25">
      <c r="D4209" s="31" t="s">
        <v>1058</v>
      </c>
    </row>
    <row r="4210" spans="4:12" ht="14.25">
      <c r="D4210" s="31" t="s">
        <v>1073</v>
      </c>
      <c r="F4210" s="30">
        <v>10</v>
      </c>
      <c r="K4210" s="33">
        <v>9.4</v>
      </c>
      <c r="L4210" s="33">
        <f>L4200*F4210*0.01</f>
        <v>9.4</v>
      </c>
    </row>
    <row r="4211" spans="4:12" ht="14.25">
      <c r="D4211" s="31" t="s">
        <v>1059</v>
      </c>
      <c r="F4211" s="30">
        <v>30</v>
      </c>
      <c r="K4211" s="33">
        <v>4.74</v>
      </c>
      <c r="L4211" s="33">
        <f>L4204*F4211*0.01</f>
        <v>4.74</v>
      </c>
    </row>
    <row r="4212" spans="4:12" ht="14.25">
      <c r="D4212" s="31" t="s">
        <v>1068</v>
      </c>
      <c r="F4212" s="30">
        <v>95</v>
      </c>
      <c r="K4212" s="33">
        <v>1.63537</v>
      </c>
      <c r="L4212" s="33">
        <f>L4208*F4212*0.01</f>
        <v>1.635368</v>
      </c>
    </row>
    <row r="4213" spans="4:12" ht="14.25">
      <c r="D4213" s="31" t="s">
        <v>1060</v>
      </c>
      <c r="K4213" s="33">
        <v>111.52144</v>
      </c>
      <c r="L4213" s="33">
        <f>L4200+L4204+L4208</f>
        <v>111.52144</v>
      </c>
    </row>
    <row r="4214" spans="4:12" ht="14.25">
      <c r="D4214" s="31" t="s">
        <v>1061</v>
      </c>
      <c r="K4214" s="33">
        <v>15.77537</v>
      </c>
      <c r="L4214" s="33">
        <f>L4210+L4211+L4212</f>
        <v>15.775368</v>
      </c>
    </row>
    <row r="4215" spans="4:12" ht="14.25">
      <c r="D4215" s="31" t="s">
        <v>1062</v>
      </c>
      <c r="F4215" s="30">
        <v>10</v>
      </c>
      <c r="K4215" s="33">
        <v>12.72968</v>
      </c>
      <c r="L4215" s="33">
        <f>L4200*F4215*0.01+L4210*F4215*0.01+L4204*F4215*0.01+L4211*F4215*0.01+L4208*F4215*0.01+L4212*F4215*0.01</f>
        <v>12.729680799999999</v>
      </c>
    </row>
    <row r="4216" spans="4:12" ht="14.25">
      <c r="D4216" s="31" t="s">
        <v>1063</v>
      </c>
      <c r="K4216" s="33">
        <v>140.02649</v>
      </c>
      <c r="L4216" s="33">
        <f>L4200+L4204+L4208+L4214+L4215</f>
        <v>140.0264888</v>
      </c>
    </row>
    <row r="4218" spans="1:6" ht="28.5">
      <c r="A4218" s="30" t="s">
        <v>257</v>
      </c>
      <c r="B4218" s="30" t="s">
        <v>649</v>
      </c>
      <c r="C4218" s="30" t="s">
        <v>650</v>
      </c>
      <c r="D4218" s="31" t="s">
        <v>916</v>
      </c>
      <c r="E4218" s="32" t="s">
        <v>811</v>
      </c>
      <c r="F4218" s="30">
        <v>255</v>
      </c>
    </row>
    <row r="4220" ht="14.25">
      <c r="D4220" s="31" t="s">
        <v>1070</v>
      </c>
    </row>
    <row r="4221" spans="6:11" ht="14.25">
      <c r="F4221" s="30" t="s">
        <v>1053</v>
      </c>
      <c r="G4221" s="30" t="s">
        <v>720</v>
      </c>
      <c r="H4221" s="30" t="s">
        <v>1046</v>
      </c>
      <c r="I4221" s="30" t="s">
        <v>1047</v>
      </c>
      <c r="J4221" s="30" t="s">
        <v>1048</v>
      </c>
      <c r="K4221" s="33" t="s">
        <v>1054</v>
      </c>
    </row>
    <row r="4222" spans="3:12" ht="28.5">
      <c r="C4222" s="30" t="s">
        <v>651</v>
      </c>
      <c r="D4222" s="31" t="s">
        <v>226</v>
      </c>
      <c r="E4222" s="32" t="s">
        <v>811</v>
      </c>
      <c r="F4222" s="30">
        <v>1.015</v>
      </c>
      <c r="G4222" s="30">
        <v>1.05</v>
      </c>
      <c r="H4222" s="30">
        <v>0</v>
      </c>
      <c r="I4222" s="30">
        <v>1.05</v>
      </c>
      <c r="J4222" s="30">
        <v>1</v>
      </c>
      <c r="K4222" s="33">
        <v>1.06575</v>
      </c>
      <c r="L4222" s="33">
        <f>F4222*G4222*(1+H4222*0.01)*J4222</f>
        <v>1.06575</v>
      </c>
    </row>
    <row r="4223" spans="3:12" ht="14.25">
      <c r="C4223" s="30" t="s">
        <v>517</v>
      </c>
      <c r="D4223" s="31" t="s">
        <v>1116</v>
      </c>
      <c r="E4223" s="32" t="s">
        <v>811</v>
      </c>
      <c r="F4223" s="30">
        <v>0.003</v>
      </c>
      <c r="G4223" s="30">
        <v>1.54</v>
      </c>
      <c r="H4223" s="30">
        <v>0</v>
      </c>
      <c r="I4223" s="30">
        <v>1.54</v>
      </c>
      <c r="J4223" s="30">
        <v>1</v>
      </c>
      <c r="K4223" s="33">
        <v>0.00462</v>
      </c>
      <c r="L4223" s="33">
        <f>F4223*G4223*(1+H4223*0.01)*J4223</f>
        <v>0.00462</v>
      </c>
    </row>
    <row r="4224" spans="11:12" ht="14.25">
      <c r="K4224" s="33">
        <v>1.07037</v>
      </c>
      <c r="L4224" s="33">
        <f>SUM(L4222:L4223)</f>
        <v>1.07037</v>
      </c>
    </row>
    <row r="4225" ht="14.25">
      <c r="D4225" s="31" t="s">
        <v>1052</v>
      </c>
    </row>
    <row r="4226" spans="4:12" ht="14.25">
      <c r="D4226" s="31" t="s">
        <v>1282</v>
      </c>
      <c r="E4226" s="32" t="s">
        <v>1056</v>
      </c>
      <c r="F4226" s="30">
        <v>0.0001</v>
      </c>
      <c r="G4226" s="30">
        <v>150</v>
      </c>
      <c r="J4226" s="30">
        <v>1</v>
      </c>
      <c r="K4226" s="33">
        <v>0.015</v>
      </c>
      <c r="L4226" s="33">
        <f>F4226*G4226*J4226</f>
        <v>0.015000000000000001</v>
      </c>
    </row>
    <row r="4227" ht="14.25">
      <c r="D4227" s="31" t="s">
        <v>1065</v>
      </c>
    </row>
    <row r="4228" spans="4:12" ht="14.25">
      <c r="D4228" s="31" t="s">
        <v>1126</v>
      </c>
      <c r="E4228" s="32" t="s">
        <v>1067</v>
      </c>
      <c r="F4228" s="30">
        <v>0.01</v>
      </c>
      <c r="G4228" s="30">
        <v>3.5</v>
      </c>
      <c r="J4228" s="30">
        <v>1</v>
      </c>
      <c r="K4228" s="33">
        <v>0.035</v>
      </c>
      <c r="L4228" s="33">
        <f>F4228*G4228*J4228</f>
        <v>0.035</v>
      </c>
    </row>
    <row r="4229" spans="4:12" ht="14.25">
      <c r="D4229" s="31" t="s">
        <v>1125</v>
      </c>
      <c r="E4229" s="32" t="s">
        <v>1067</v>
      </c>
      <c r="F4229" s="30">
        <v>0.045</v>
      </c>
      <c r="G4229" s="30">
        <v>3.5</v>
      </c>
      <c r="J4229" s="30">
        <v>1</v>
      </c>
      <c r="K4229" s="33">
        <v>0.1575</v>
      </c>
      <c r="L4229" s="33">
        <f>F4229*G4229*J4229</f>
        <v>0.1575</v>
      </c>
    </row>
    <row r="4230" spans="4:12" ht="14.25">
      <c r="D4230" s="31" t="s">
        <v>1072</v>
      </c>
      <c r="E4230" s="32" t="s">
        <v>1067</v>
      </c>
      <c r="F4230" s="30">
        <v>0.01</v>
      </c>
      <c r="G4230" s="30">
        <v>3.5</v>
      </c>
      <c r="J4230" s="30">
        <v>1</v>
      </c>
      <c r="K4230" s="33">
        <v>0.035</v>
      </c>
      <c r="L4230" s="33">
        <f>F4230*G4230*J4230</f>
        <v>0.035</v>
      </c>
    </row>
    <row r="4231" spans="11:12" ht="14.25">
      <c r="K4231" s="33">
        <v>0.2275</v>
      </c>
      <c r="L4231" s="33">
        <f>SUM(L4228:L4230)</f>
        <v>0.2275</v>
      </c>
    </row>
    <row r="4232" ht="14.25">
      <c r="D4232" s="31" t="s">
        <v>1058</v>
      </c>
    </row>
    <row r="4233" spans="4:12" ht="14.25">
      <c r="D4233" s="31" t="s">
        <v>1073</v>
      </c>
      <c r="F4233" s="30">
        <v>10</v>
      </c>
      <c r="K4233" s="33">
        <v>0.10704</v>
      </c>
      <c r="L4233" s="33">
        <f>L4224*F4233*0.01</f>
        <v>0.10703700000000002</v>
      </c>
    </row>
    <row r="4234" spans="4:12" ht="14.25">
      <c r="D4234" s="31" t="s">
        <v>1059</v>
      </c>
      <c r="F4234" s="30">
        <v>30</v>
      </c>
      <c r="K4234" s="33">
        <v>0.0045</v>
      </c>
      <c r="L4234" s="33">
        <f>L4226*F4234*0.01</f>
        <v>0.0045000000000000005</v>
      </c>
    </row>
    <row r="4235" spans="4:12" ht="14.25">
      <c r="D4235" s="31" t="s">
        <v>1068</v>
      </c>
      <c r="F4235" s="30">
        <v>95</v>
      </c>
      <c r="K4235" s="33">
        <v>0.21613</v>
      </c>
      <c r="L4235" s="33">
        <f>L4231*F4235*0.01</f>
        <v>0.216125</v>
      </c>
    </row>
    <row r="4236" spans="4:12" ht="14.25">
      <c r="D4236" s="31" t="s">
        <v>1060</v>
      </c>
      <c r="K4236" s="33">
        <v>1.31287</v>
      </c>
      <c r="L4236" s="33">
        <f>L4224+L4226+L4231</f>
        <v>1.31287</v>
      </c>
    </row>
    <row r="4237" spans="4:12" ht="14.25">
      <c r="D4237" s="31" t="s">
        <v>1061</v>
      </c>
      <c r="K4237" s="33">
        <v>0.32766</v>
      </c>
      <c r="L4237" s="33">
        <f>L4233+L4234+L4235</f>
        <v>0.327662</v>
      </c>
    </row>
    <row r="4238" spans="4:12" ht="14.25">
      <c r="D4238" s="31" t="s">
        <v>1062</v>
      </c>
      <c r="F4238" s="30">
        <v>10</v>
      </c>
      <c r="K4238" s="33">
        <v>0.16405</v>
      </c>
      <c r="L4238" s="33">
        <f>L4224*F4238*0.01+L4233*F4238*0.01+L4226*F4238*0.01+L4234*F4238*0.01+L4231*F4238*0.01+L4235*F4238*0.01</f>
        <v>0.16405320000000004</v>
      </c>
    </row>
    <row r="4239" spans="4:12" ht="14.25">
      <c r="D4239" s="31" t="s">
        <v>1063</v>
      </c>
      <c r="K4239" s="33">
        <v>1.80459</v>
      </c>
      <c r="L4239" s="33">
        <f>L4224+L4226+L4231+L4237+L4238</f>
        <v>1.8045852</v>
      </c>
    </row>
    <row r="4241" spans="1:6" ht="28.5">
      <c r="A4241" s="30" t="s">
        <v>258</v>
      </c>
      <c r="D4241" s="31" t="s">
        <v>1034</v>
      </c>
      <c r="E4241" s="32" t="s">
        <v>722</v>
      </c>
      <c r="F4241" s="30">
        <v>116</v>
      </c>
    </row>
    <row r="4243" ht="14.25">
      <c r="D4243" s="31" t="s">
        <v>1070</v>
      </c>
    </row>
    <row r="4244" spans="6:11" ht="14.25">
      <c r="F4244" s="30" t="s">
        <v>1053</v>
      </c>
      <c r="G4244" s="30" t="s">
        <v>720</v>
      </c>
      <c r="H4244" s="30" t="s">
        <v>1046</v>
      </c>
      <c r="I4244" s="30" t="s">
        <v>1047</v>
      </c>
      <c r="J4244" s="30" t="s">
        <v>1048</v>
      </c>
      <c r="K4244" s="33" t="s">
        <v>1054</v>
      </c>
    </row>
    <row r="4245" spans="4:12" ht="14.25">
      <c r="D4245" s="31" t="s">
        <v>228</v>
      </c>
      <c r="E4245" s="32" t="s">
        <v>722</v>
      </c>
      <c r="F4245" s="30">
        <v>1</v>
      </c>
      <c r="G4245" s="30">
        <v>1.89</v>
      </c>
      <c r="H4245" s="30">
        <v>0</v>
      </c>
      <c r="I4245" s="30">
        <v>1.89</v>
      </c>
      <c r="J4245" s="30">
        <v>1</v>
      </c>
      <c r="K4245" s="33">
        <v>1.89</v>
      </c>
      <c r="L4245" s="33">
        <f>F4245*G4245*(1+H4245*0.01)*J4245</f>
        <v>1.89</v>
      </c>
    </row>
    <row r="4246" ht="14.25">
      <c r="D4246" s="31" t="s">
        <v>1065</v>
      </c>
    </row>
    <row r="4247" spans="4:12" ht="14.25">
      <c r="D4247" s="31" t="s">
        <v>1072</v>
      </c>
      <c r="E4247" s="32" t="s">
        <v>1067</v>
      </c>
      <c r="F4247" s="30">
        <v>0.256</v>
      </c>
      <c r="G4247" s="30">
        <v>3.5</v>
      </c>
      <c r="J4247" s="30">
        <v>1</v>
      </c>
      <c r="K4247" s="33">
        <v>0.896</v>
      </c>
      <c r="L4247" s="33">
        <f>F4247*G4247*J4247</f>
        <v>0.896</v>
      </c>
    </row>
    <row r="4248" ht="14.25">
      <c r="D4248" s="31" t="s">
        <v>1058</v>
      </c>
    </row>
    <row r="4249" spans="4:12" ht="14.25">
      <c r="D4249" s="31" t="s">
        <v>1073</v>
      </c>
      <c r="F4249" s="30">
        <v>10</v>
      </c>
      <c r="K4249" s="33">
        <v>0.189</v>
      </c>
      <c r="L4249" s="33">
        <f>L4245*F4249*0.01</f>
        <v>0.189</v>
      </c>
    </row>
    <row r="4250" spans="4:12" ht="14.25">
      <c r="D4250" s="31" t="s">
        <v>1068</v>
      </c>
      <c r="F4250" s="30">
        <v>95</v>
      </c>
      <c r="K4250" s="33">
        <v>0.8512</v>
      </c>
      <c r="L4250" s="33">
        <f>L4247*F4250*0.01</f>
        <v>0.8512000000000001</v>
      </c>
    </row>
    <row r="4251" spans="4:12" ht="14.25">
      <c r="D4251" s="31" t="s">
        <v>1060</v>
      </c>
      <c r="K4251" s="33">
        <v>2.786</v>
      </c>
      <c r="L4251" s="33">
        <f>L4245+L4247</f>
        <v>2.786</v>
      </c>
    </row>
    <row r="4252" spans="4:12" ht="14.25">
      <c r="D4252" s="31" t="s">
        <v>1061</v>
      </c>
      <c r="K4252" s="33">
        <v>1.0402</v>
      </c>
      <c r="L4252" s="33">
        <f>L4249+L4250</f>
        <v>1.0402</v>
      </c>
    </row>
    <row r="4253" spans="4:12" ht="14.25">
      <c r="D4253" s="31" t="s">
        <v>1062</v>
      </c>
      <c r="F4253" s="30">
        <v>10</v>
      </c>
      <c r="K4253" s="33">
        <v>0.38262</v>
      </c>
      <c r="L4253" s="33">
        <f>L4245*F4253*0.01+L4249*F4253*0.01+L4247*F4253*0.01+L4250*F4253*0.01</f>
        <v>0.38261999999999996</v>
      </c>
    </row>
    <row r="4254" spans="4:12" ht="14.25">
      <c r="D4254" s="31" t="s">
        <v>1063</v>
      </c>
      <c r="K4254" s="33">
        <v>4.20882</v>
      </c>
      <c r="L4254" s="33">
        <f>L4245+L4247+L4252+L4253</f>
        <v>4.20882</v>
      </c>
    </row>
    <row r="4256" spans="1:6" ht="28.5">
      <c r="A4256" s="30" t="s">
        <v>259</v>
      </c>
      <c r="B4256" s="30" t="s">
        <v>652</v>
      </c>
      <c r="D4256" s="31" t="s">
        <v>1035</v>
      </c>
      <c r="E4256" s="32" t="s">
        <v>811</v>
      </c>
      <c r="F4256" s="30">
        <v>274</v>
      </c>
    </row>
    <row r="4258" ht="14.25">
      <c r="D4258" s="31" t="s">
        <v>1070</v>
      </c>
    </row>
    <row r="4259" spans="6:11" ht="14.25">
      <c r="F4259" s="30" t="s">
        <v>1053</v>
      </c>
      <c r="G4259" s="30" t="s">
        <v>720</v>
      </c>
      <c r="H4259" s="30" t="s">
        <v>1046</v>
      </c>
      <c r="I4259" s="30" t="s">
        <v>1047</v>
      </c>
      <c r="J4259" s="30" t="s">
        <v>1048</v>
      </c>
      <c r="K4259" s="33" t="s">
        <v>1054</v>
      </c>
    </row>
    <row r="4260" spans="4:12" ht="14.25">
      <c r="D4260" s="31" t="s">
        <v>230</v>
      </c>
      <c r="E4260" s="32" t="s">
        <v>811</v>
      </c>
      <c r="F4260" s="30">
        <v>1</v>
      </c>
      <c r="G4260" s="30">
        <v>1.85</v>
      </c>
      <c r="H4260" s="30">
        <v>0</v>
      </c>
      <c r="I4260" s="30">
        <v>1.85</v>
      </c>
      <c r="J4260" s="30">
        <v>1</v>
      </c>
      <c r="K4260" s="33">
        <v>1.85</v>
      </c>
      <c r="L4260" s="33">
        <f>F4260*G4260*(1+H4260*0.01)*J4260</f>
        <v>1.85</v>
      </c>
    </row>
    <row r="4261" ht="14.25">
      <c r="D4261" s="31" t="s">
        <v>1065</v>
      </c>
    </row>
    <row r="4262" spans="4:12" ht="14.25">
      <c r="D4262" s="31" t="s">
        <v>231</v>
      </c>
      <c r="E4262" s="32" t="s">
        <v>1067</v>
      </c>
      <c r="F4262" s="30">
        <v>0.16</v>
      </c>
      <c r="G4262" s="30">
        <v>3.5</v>
      </c>
      <c r="J4262" s="30">
        <v>1</v>
      </c>
      <c r="K4262" s="33">
        <v>0.56</v>
      </c>
      <c r="L4262" s="33">
        <f>F4262*G4262*J4262</f>
        <v>0.56</v>
      </c>
    </row>
    <row r="4263" ht="14.25">
      <c r="D4263" s="31" t="s">
        <v>1058</v>
      </c>
    </row>
    <row r="4264" spans="4:12" ht="14.25">
      <c r="D4264" s="31" t="s">
        <v>1073</v>
      </c>
      <c r="F4264" s="30">
        <v>10</v>
      </c>
      <c r="K4264" s="33">
        <v>0.185</v>
      </c>
      <c r="L4264" s="33">
        <f>L4260*F4264*0.01</f>
        <v>0.185</v>
      </c>
    </row>
    <row r="4265" spans="4:12" ht="14.25">
      <c r="D4265" s="31" t="s">
        <v>1068</v>
      </c>
      <c r="F4265" s="30">
        <v>95</v>
      </c>
      <c r="K4265" s="33">
        <v>0.532</v>
      </c>
      <c r="L4265" s="33">
        <f>L4262*F4265*0.01</f>
        <v>0.532</v>
      </c>
    </row>
    <row r="4266" spans="4:12" ht="14.25">
      <c r="D4266" s="31" t="s">
        <v>1060</v>
      </c>
      <c r="K4266" s="33">
        <v>2.41</v>
      </c>
      <c r="L4266" s="33">
        <f>L4260+L4262</f>
        <v>2.41</v>
      </c>
    </row>
    <row r="4267" spans="4:12" ht="14.25">
      <c r="D4267" s="31" t="s">
        <v>1061</v>
      </c>
      <c r="K4267" s="33">
        <v>0.717</v>
      </c>
      <c r="L4267" s="33">
        <f>L4264+L4265</f>
        <v>0.7170000000000001</v>
      </c>
    </row>
    <row r="4268" spans="4:12" ht="14.25">
      <c r="D4268" s="31" t="s">
        <v>1062</v>
      </c>
      <c r="F4268" s="30">
        <v>10</v>
      </c>
      <c r="K4268" s="33">
        <v>0.3127</v>
      </c>
      <c r="L4268" s="33">
        <f>L4260*F4268*0.01+L4264*F4268*0.01+L4262*F4268*0.01+L4265*F4268*0.01</f>
        <v>0.31270000000000003</v>
      </c>
    </row>
    <row r="4269" spans="4:12" ht="14.25">
      <c r="D4269" s="31" t="s">
        <v>1063</v>
      </c>
      <c r="K4269" s="33">
        <v>3.4397</v>
      </c>
      <c r="L4269" s="33">
        <f>L4260+L4262+L4267+L4268</f>
        <v>3.4397</v>
      </c>
    </row>
    <row r="4271" spans="1:6" ht="28.5">
      <c r="A4271" s="30" t="s">
        <v>261</v>
      </c>
      <c r="B4271" s="30" t="s">
        <v>653</v>
      </c>
      <c r="D4271" s="31" t="s">
        <v>1036</v>
      </c>
      <c r="E4271" s="32" t="s">
        <v>722</v>
      </c>
      <c r="F4271" s="30">
        <v>56</v>
      </c>
    </row>
    <row r="4273" ht="14.25">
      <c r="D4273" s="31" t="s">
        <v>1070</v>
      </c>
    </row>
    <row r="4274" spans="6:11" ht="14.25">
      <c r="F4274" s="30" t="s">
        <v>1053</v>
      </c>
      <c r="G4274" s="30" t="s">
        <v>720</v>
      </c>
      <c r="H4274" s="30" t="s">
        <v>1046</v>
      </c>
      <c r="I4274" s="30" t="s">
        <v>1047</v>
      </c>
      <c r="J4274" s="30" t="s">
        <v>1048</v>
      </c>
      <c r="K4274" s="33" t="s">
        <v>1054</v>
      </c>
    </row>
    <row r="4275" spans="4:12" ht="14.25">
      <c r="D4275" s="31" t="s">
        <v>233</v>
      </c>
      <c r="E4275" s="32" t="s">
        <v>722</v>
      </c>
      <c r="F4275" s="30">
        <v>1</v>
      </c>
      <c r="G4275" s="30">
        <v>3.2</v>
      </c>
      <c r="H4275" s="30">
        <v>0</v>
      </c>
      <c r="I4275" s="30">
        <v>3.2</v>
      </c>
      <c r="J4275" s="30">
        <v>1</v>
      </c>
      <c r="K4275" s="33">
        <v>3.2</v>
      </c>
      <c r="L4275" s="33">
        <f>F4275*G4275*(1+H4275*0.01)*J4275</f>
        <v>3.2</v>
      </c>
    </row>
    <row r="4276" ht="14.25">
      <c r="D4276" s="31" t="s">
        <v>1065</v>
      </c>
    </row>
    <row r="4277" spans="4:12" ht="14.25">
      <c r="D4277" s="31" t="s">
        <v>1079</v>
      </c>
      <c r="E4277" s="32" t="s">
        <v>1067</v>
      </c>
      <c r="F4277" s="30">
        <v>0.162</v>
      </c>
      <c r="G4277" s="30">
        <v>3.5</v>
      </c>
      <c r="J4277" s="30">
        <v>1</v>
      </c>
      <c r="K4277" s="33">
        <v>0.567</v>
      </c>
      <c r="L4277" s="33">
        <f>F4277*G4277*J4277</f>
        <v>0.5670000000000001</v>
      </c>
    </row>
    <row r="4278" spans="4:12" ht="14.25">
      <c r="D4278" s="31" t="s">
        <v>1072</v>
      </c>
      <c r="E4278" s="32" t="s">
        <v>1067</v>
      </c>
      <c r="F4278" s="30">
        <v>0.162</v>
      </c>
      <c r="G4278" s="30">
        <v>3.5</v>
      </c>
      <c r="J4278" s="30">
        <v>1</v>
      </c>
      <c r="K4278" s="33">
        <v>0.567</v>
      </c>
      <c r="L4278" s="33">
        <f>F4278*G4278*J4278</f>
        <v>0.5670000000000001</v>
      </c>
    </row>
    <row r="4279" spans="11:12" ht="14.25">
      <c r="K4279" s="33">
        <v>1.134</v>
      </c>
      <c r="L4279" s="33">
        <f>SUM(L4277:L4278)</f>
        <v>1.1340000000000001</v>
      </c>
    </row>
    <row r="4280" ht="14.25">
      <c r="D4280" s="31" t="s">
        <v>1058</v>
      </c>
    </row>
    <row r="4281" spans="4:12" ht="14.25">
      <c r="D4281" s="31" t="s">
        <v>1073</v>
      </c>
      <c r="F4281" s="30">
        <v>10</v>
      </c>
      <c r="K4281" s="33">
        <v>0.32</v>
      </c>
      <c r="L4281" s="33">
        <f>L4275*F4281*0.01</f>
        <v>0.32</v>
      </c>
    </row>
    <row r="4282" spans="4:12" ht="14.25">
      <c r="D4282" s="31" t="s">
        <v>1068</v>
      </c>
      <c r="F4282" s="30">
        <v>95</v>
      </c>
      <c r="K4282" s="33">
        <v>1.0773</v>
      </c>
      <c r="L4282" s="33">
        <f>L4279*F4282*0.01</f>
        <v>1.0773000000000001</v>
      </c>
    </row>
    <row r="4283" spans="4:12" ht="14.25">
      <c r="D4283" s="31" t="s">
        <v>1060</v>
      </c>
      <c r="K4283" s="33">
        <v>4.334</v>
      </c>
      <c r="L4283" s="33">
        <f>L4275+L4279</f>
        <v>4.3340000000000005</v>
      </c>
    </row>
    <row r="4284" spans="4:12" ht="14.25">
      <c r="D4284" s="31" t="s">
        <v>1061</v>
      </c>
      <c r="K4284" s="33">
        <v>1.3973</v>
      </c>
      <c r="L4284" s="33">
        <f>L4281+L4282</f>
        <v>1.3973000000000002</v>
      </c>
    </row>
    <row r="4285" spans="4:12" ht="14.25">
      <c r="D4285" s="31" t="s">
        <v>1062</v>
      </c>
      <c r="F4285" s="30">
        <v>10</v>
      </c>
      <c r="K4285" s="33">
        <v>0.57313</v>
      </c>
      <c r="L4285" s="33">
        <f>L4275*F4285*0.01+L4281*F4285*0.01+L4279*F4285*0.01+L4282*F4285*0.01</f>
        <v>0.57313</v>
      </c>
    </row>
    <row r="4286" spans="4:12" ht="14.25">
      <c r="D4286" s="31" t="s">
        <v>1063</v>
      </c>
      <c r="K4286" s="33">
        <v>6.30443</v>
      </c>
      <c r="L4286" s="33">
        <f>L4275+L4279+L4284+L4285</f>
        <v>6.304430000000001</v>
      </c>
    </row>
    <row r="4288" spans="1:6" ht="28.5">
      <c r="A4288" s="30" t="s">
        <v>263</v>
      </c>
      <c r="B4288" s="30" t="s">
        <v>653</v>
      </c>
      <c r="D4288" s="31" t="s">
        <v>1037</v>
      </c>
      <c r="E4288" s="32" t="s">
        <v>722</v>
      </c>
      <c r="F4288" s="30">
        <v>280</v>
      </c>
    </row>
    <row r="4290" ht="14.25">
      <c r="D4290" s="31" t="s">
        <v>1070</v>
      </c>
    </row>
    <row r="4291" spans="6:11" ht="14.25">
      <c r="F4291" s="30" t="s">
        <v>1053</v>
      </c>
      <c r="G4291" s="30" t="s">
        <v>720</v>
      </c>
      <c r="H4291" s="30" t="s">
        <v>1046</v>
      </c>
      <c r="I4291" s="30" t="s">
        <v>1047</v>
      </c>
      <c r="J4291" s="30" t="s">
        <v>1048</v>
      </c>
      <c r="K4291" s="33" t="s">
        <v>1054</v>
      </c>
    </row>
    <row r="4292" spans="4:12" ht="14.25">
      <c r="D4292" s="31" t="s">
        <v>235</v>
      </c>
      <c r="E4292" s="32" t="s">
        <v>722</v>
      </c>
      <c r="F4292" s="30">
        <v>1</v>
      </c>
      <c r="G4292" s="30">
        <v>3.5</v>
      </c>
      <c r="H4292" s="30">
        <v>0</v>
      </c>
      <c r="I4292" s="30">
        <v>3.5</v>
      </c>
      <c r="J4292" s="30">
        <v>1</v>
      </c>
      <c r="K4292" s="33">
        <v>3.5</v>
      </c>
      <c r="L4292" s="33">
        <f>F4292*G4292*(1+H4292*0.01)*J4292</f>
        <v>3.5</v>
      </c>
    </row>
    <row r="4293" ht="14.25">
      <c r="D4293" s="31" t="s">
        <v>1065</v>
      </c>
    </row>
    <row r="4294" spans="4:12" ht="14.25">
      <c r="D4294" s="31" t="s">
        <v>1079</v>
      </c>
      <c r="E4294" s="32" t="s">
        <v>1067</v>
      </c>
      <c r="F4294" s="30">
        <v>0.162</v>
      </c>
      <c r="G4294" s="30">
        <v>3.5</v>
      </c>
      <c r="J4294" s="30">
        <v>1</v>
      </c>
      <c r="K4294" s="33">
        <v>0.567</v>
      </c>
      <c r="L4294" s="33">
        <f>F4294*G4294*J4294</f>
        <v>0.5670000000000001</v>
      </c>
    </row>
    <row r="4295" spans="4:12" ht="14.25">
      <c r="D4295" s="31" t="s">
        <v>1072</v>
      </c>
      <c r="E4295" s="32" t="s">
        <v>1067</v>
      </c>
      <c r="F4295" s="30">
        <v>0.162</v>
      </c>
      <c r="G4295" s="30">
        <v>3.5</v>
      </c>
      <c r="J4295" s="30">
        <v>1</v>
      </c>
      <c r="K4295" s="33">
        <v>0.567</v>
      </c>
      <c r="L4295" s="33">
        <f>F4295*G4295*J4295</f>
        <v>0.5670000000000001</v>
      </c>
    </row>
    <row r="4296" spans="11:12" ht="14.25">
      <c r="K4296" s="33">
        <v>1.134</v>
      </c>
      <c r="L4296" s="33">
        <f>SUM(L4294:L4295)</f>
        <v>1.1340000000000001</v>
      </c>
    </row>
    <row r="4297" ht="14.25">
      <c r="D4297" s="31" t="s">
        <v>1058</v>
      </c>
    </row>
    <row r="4298" spans="4:12" ht="14.25">
      <c r="D4298" s="31" t="s">
        <v>1073</v>
      </c>
      <c r="F4298" s="30">
        <v>10</v>
      </c>
      <c r="K4298" s="33">
        <v>0.35</v>
      </c>
      <c r="L4298" s="33">
        <f>L4292*F4298*0.01</f>
        <v>0.35000000000000003</v>
      </c>
    </row>
    <row r="4299" spans="4:12" ht="14.25">
      <c r="D4299" s="31" t="s">
        <v>1068</v>
      </c>
      <c r="F4299" s="30">
        <v>95</v>
      </c>
      <c r="K4299" s="33">
        <v>1.0773</v>
      </c>
      <c r="L4299" s="33">
        <f>L4296*F4299*0.01</f>
        <v>1.0773000000000001</v>
      </c>
    </row>
    <row r="4300" spans="4:12" ht="14.25">
      <c r="D4300" s="31" t="s">
        <v>1060</v>
      </c>
      <c r="K4300" s="33">
        <v>4.634</v>
      </c>
      <c r="L4300" s="33">
        <f>L4292+L4296</f>
        <v>4.634</v>
      </c>
    </row>
    <row r="4301" spans="4:12" ht="14.25">
      <c r="D4301" s="31" t="s">
        <v>1061</v>
      </c>
      <c r="K4301" s="33">
        <v>1.4273</v>
      </c>
      <c r="L4301" s="33">
        <f>L4298+L4299</f>
        <v>1.4273000000000002</v>
      </c>
    </row>
    <row r="4302" spans="4:12" ht="14.25">
      <c r="D4302" s="31" t="s">
        <v>1062</v>
      </c>
      <c r="F4302" s="30">
        <v>10</v>
      </c>
      <c r="K4302" s="33">
        <v>0.60613</v>
      </c>
      <c r="L4302" s="33">
        <f>L4292*F4302*0.01+L4298*F4302*0.01+L4296*F4302*0.01+L4299*F4302*0.01</f>
        <v>0.6061300000000001</v>
      </c>
    </row>
    <row r="4303" spans="4:12" ht="14.25">
      <c r="D4303" s="31" t="s">
        <v>1063</v>
      </c>
      <c r="K4303" s="33">
        <v>6.66743</v>
      </c>
      <c r="L4303" s="33">
        <f>L4292+L4296+L4301+L4302</f>
        <v>6.667430000000001</v>
      </c>
    </row>
    <row r="4305" spans="1:6" ht="28.5">
      <c r="A4305" s="30" t="s">
        <v>270</v>
      </c>
      <c r="B4305" s="30" t="s">
        <v>653</v>
      </c>
      <c r="D4305" s="31" t="s">
        <v>1038</v>
      </c>
      <c r="E4305" s="32" t="s">
        <v>722</v>
      </c>
      <c r="F4305" s="30">
        <v>108</v>
      </c>
    </row>
    <row r="4307" ht="14.25">
      <c r="D4307" s="31" t="s">
        <v>1070</v>
      </c>
    </row>
    <row r="4308" spans="6:11" ht="14.25">
      <c r="F4308" s="30" t="s">
        <v>1053</v>
      </c>
      <c r="G4308" s="30" t="s">
        <v>720</v>
      </c>
      <c r="H4308" s="30" t="s">
        <v>1046</v>
      </c>
      <c r="I4308" s="30" t="s">
        <v>1047</v>
      </c>
      <c r="J4308" s="30" t="s">
        <v>1048</v>
      </c>
      <c r="K4308" s="33" t="s">
        <v>1054</v>
      </c>
    </row>
    <row r="4309" spans="4:12" ht="14.25">
      <c r="D4309" s="31" t="s">
        <v>237</v>
      </c>
      <c r="E4309" s="32" t="s">
        <v>722</v>
      </c>
      <c r="F4309" s="30">
        <v>1</v>
      </c>
      <c r="G4309" s="30">
        <v>3.8</v>
      </c>
      <c r="H4309" s="30">
        <v>0</v>
      </c>
      <c r="I4309" s="30">
        <v>3.8</v>
      </c>
      <c r="J4309" s="30">
        <v>1</v>
      </c>
      <c r="K4309" s="33">
        <v>3.8</v>
      </c>
      <c r="L4309" s="33">
        <f>F4309*G4309*(1+H4309*0.01)*J4309</f>
        <v>3.8</v>
      </c>
    </row>
    <row r="4310" ht="14.25">
      <c r="D4310" s="31" t="s">
        <v>1065</v>
      </c>
    </row>
    <row r="4311" spans="4:12" ht="14.25">
      <c r="D4311" s="31" t="s">
        <v>1079</v>
      </c>
      <c r="E4311" s="32" t="s">
        <v>1067</v>
      </c>
      <c r="F4311" s="30">
        <v>0.162</v>
      </c>
      <c r="G4311" s="30">
        <v>3.5</v>
      </c>
      <c r="J4311" s="30">
        <v>1</v>
      </c>
      <c r="K4311" s="33">
        <v>0.567</v>
      </c>
      <c r="L4311" s="33">
        <f>F4311*G4311*J4311</f>
        <v>0.5670000000000001</v>
      </c>
    </row>
    <row r="4312" spans="4:12" ht="14.25">
      <c r="D4312" s="31" t="s">
        <v>1072</v>
      </c>
      <c r="E4312" s="32" t="s">
        <v>1067</v>
      </c>
      <c r="F4312" s="30">
        <v>0.162</v>
      </c>
      <c r="G4312" s="30">
        <v>3.5</v>
      </c>
      <c r="J4312" s="30">
        <v>1</v>
      </c>
      <c r="K4312" s="33">
        <v>0.567</v>
      </c>
      <c r="L4312" s="33">
        <f>F4312*G4312*J4312</f>
        <v>0.5670000000000001</v>
      </c>
    </row>
    <row r="4313" spans="11:12" ht="14.25">
      <c r="K4313" s="33">
        <v>1.134</v>
      </c>
      <c r="L4313" s="33">
        <f>SUM(L4311:L4312)</f>
        <v>1.1340000000000001</v>
      </c>
    </row>
    <row r="4314" ht="14.25">
      <c r="D4314" s="31" t="s">
        <v>1058</v>
      </c>
    </row>
    <row r="4315" spans="4:12" ht="14.25">
      <c r="D4315" s="31" t="s">
        <v>1073</v>
      </c>
      <c r="F4315" s="30">
        <v>10</v>
      </c>
      <c r="K4315" s="33">
        <v>0.38</v>
      </c>
      <c r="L4315" s="33">
        <f>L4309*F4315*0.01</f>
        <v>0.38</v>
      </c>
    </row>
    <row r="4316" spans="4:12" ht="14.25">
      <c r="D4316" s="31" t="s">
        <v>1068</v>
      </c>
      <c r="F4316" s="30">
        <v>95</v>
      </c>
      <c r="K4316" s="33">
        <v>1.0773</v>
      </c>
      <c r="L4316" s="33">
        <f>L4313*F4316*0.01</f>
        <v>1.0773000000000001</v>
      </c>
    </row>
    <row r="4317" spans="4:12" ht="14.25">
      <c r="D4317" s="31" t="s">
        <v>1060</v>
      </c>
      <c r="K4317" s="33">
        <v>4.934</v>
      </c>
      <c r="L4317" s="33">
        <f>L4309+L4313</f>
        <v>4.934</v>
      </c>
    </row>
    <row r="4318" spans="4:12" ht="14.25">
      <c r="D4318" s="31" t="s">
        <v>1061</v>
      </c>
      <c r="K4318" s="33">
        <v>1.4573</v>
      </c>
      <c r="L4318" s="33">
        <f>L4315+L4316</f>
        <v>1.4573</v>
      </c>
    </row>
    <row r="4319" spans="4:12" ht="14.25">
      <c r="D4319" s="31" t="s">
        <v>1062</v>
      </c>
      <c r="F4319" s="30">
        <v>10</v>
      </c>
      <c r="K4319" s="33">
        <v>0.63913</v>
      </c>
      <c r="L4319" s="33">
        <f>L4309*F4319*0.01+L4315*F4319*0.01+L4313*F4319*0.01+L4316*F4319*0.01</f>
        <v>0.63913</v>
      </c>
    </row>
    <row r="4320" spans="4:12" ht="14.25">
      <c r="D4320" s="31" t="s">
        <v>1063</v>
      </c>
      <c r="K4320" s="33">
        <v>7.03043</v>
      </c>
      <c r="L4320" s="33">
        <f>L4309+L4313+L4318+L4319</f>
        <v>7.03043</v>
      </c>
    </row>
    <row r="4322" spans="1:6" ht="28.5">
      <c r="A4322" s="30" t="s">
        <v>272</v>
      </c>
      <c r="D4322" s="31" t="s">
        <v>1039</v>
      </c>
      <c r="E4322" s="32" t="s">
        <v>722</v>
      </c>
      <c r="F4322" s="30">
        <v>1.1</v>
      </c>
    </row>
    <row r="4324" ht="14.25">
      <c r="D4324" s="31" t="s">
        <v>1070</v>
      </c>
    </row>
    <row r="4325" spans="6:11" ht="14.25">
      <c r="F4325" s="30" t="s">
        <v>1053</v>
      </c>
      <c r="G4325" s="30" t="s">
        <v>720</v>
      </c>
      <c r="H4325" s="30" t="s">
        <v>1046</v>
      </c>
      <c r="I4325" s="30" t="s">
        <v>1047</v>
      </c>
      <c r="J4325" s="30" t="s">
        <v>1048</v>
      </c>
      <c r="K4325" s="33" t="s">
        <v>1054</v>
      </c>
    </row>
    <row r="4326" spans="4:12" ht="14.25">
      <c r="D4326" s="31" t="s">
        <v>239</v>
      </c>
      <c r="E4326" s="32" t="s">
        <v>725</v>
      </c>
      <c r="F4326" s="30">
        <v>1</v>
      </c>
      <c r="G4326" s="30">
        <v>734</v>
      </c>
      <c r="H4326" s="30">
        <v>0</v>
      </c>
      <c r="I4326" s="30">
        <v>734</v>
      </c>
      <c r="J4326" s="30">
        <v>1</v>
      </c>
      <c r="K4326" s="33">
        <v>734</v>
      </c>
      <c r="L4326" s="33">
        <f>F4326*G4326*(1+H4326*0.01)*J4326</f>
        <v>734</v>
      </c>
    </row>
    <row r="4327" ht="14.25">
      <c r="D4327" s="31" t="s">
        <v>1065</v>
      </c>
    </row>
    <row r="4328" spans="4:12" ht="14.25">
      <c r="D4328" s="31" t="s">
        <v>1072</v>
      </c>
      <c r="E4328" s="32" t="s">
        <v>1067</v>
      </c>
      <c r="F4328" s="30">
        <v>5.2</v>
      </c>
      <c r="G4328" s="30">
        <v>3.5</v>
      </c>
      <c r="J4328" s="30">
        <v>1</v>
      </c>
      <c r="K4328" s="33">
        <v>18.2</v>
      </c>
      <c r="L4328" s="33">
        <f>F4328*G4328*J4328</f>
        <v>18.2</v>
      </c>
    </row>
    <row r="4329" spans="4:12" ht="14.25">
      <c r="D4329" s="31" t="s">
        <v>1182</v>
      </c>
      <c r="E4329" s="32" t="s">
        <v>1067</v>
      </c>
      <c r="F4329" s="30">
        <v>6.52</v>
      </c>
      <c r="G4329" s="30">
        <v>3.5</v>
      </c>
      <c r="J4329" s="30">
        <v>1</v>
      </c>
      <c r="K4329" s="33">
        <v>22.82</v>
      </c>
      <c r="L4329" s="33">
        <f>F4329*G4329*J4329</f>
        <v>22.82</v>
      </c>
    </row>
    <row r="4330" spans="11:12" ht="14.25">
      <c r="K4330" s="33">
        <v>41.02</v>
      </c>
      <c r="L4330" s="33">
        <f>SUM(L4328:L4329)</f>
        <v>41.019999999999996</v>
      </c>
    </row>
    <row r="4331" ht="14.25">
      <c r="D4331" s="31" t="s">
        <v>1058</v>
      </c>
    </row>
    <row r="4332" spans="4:12" ht="14.25">
      <c r="D4332" s="31" t="s">
        <v>1073</v>
      </c>
      <c r="F4332" s="30">
        <v>10</v>
      </c>
      <c r="K4332" s="33">
        <v>73.4</v>
      </c>
      <c r="L4332" s="33">
        <f>L4326*F4332*0.01</f>
        <v>73.4</v>
      </c>
    </row>
    <row r="4333" spans="4:12" ht="14.25">
      <c r="D4333" s="31" t="s">
        <v>1068</v>
      </c>
      <c r="F4333" s="30">
        <v>95</v>
      </c>
      <c r="K4333" s="33">
        <v>38.969</v>
      </c>
      <c r="L4333" s="33">
        <f>L4330*F4333*0.01</f>
        <v>38.968999999999994</v>
      </c>
    </row>
    <row r="4334" spans="4:12" ht="14.25">
      <c r="D4334" s="31" t="s">
        <v>1060</v>
      </c>
      <c r="K4334" s="33">
        <v>775.02</v>
      </c>
      <c r="L4334" s="33">
        <f>L4326+L4330</f>
        <v>775.02</v>
      </c>
    </row>
    <row r="4335" spans="4:12" ht="14.25">
      <c r="D4335" s="31" t="s">
        <v>1061</v>
      </c>
      <c r="K4335" s="33">
        <v>112.369</v>
      </c>
      <c r="L4335" s="33">
        <f>L4332+L4333</f>
        <v>112.369</v>
      </c>
    </row>
    <row r="4336" spans="4:12" ht="14.25">
      <c r="D4336" s="31" t="s">
        <v>1062</v>
      </c>
      <c r="F4336" s="30">
        <v>10</v>
      </c>
      <c r="K4336" s="33">
        <v>88.7389</v>
      </c>
      <c r="L4336" s="33">
        <f>L4326*F4336*0.01+L4332*F4336*0.01+L4330*F4336*0.01+L4333*F4336*0.01</f>
        <v>88.73890000000002</v>
      </c>
    </row>
    <row r="4337" spans="4:12" ht="14.25">
      <c r="D4337" s="31" t="s">
        <v>1063</v>
      </c>
      <c r="K4337" s="33">
        <v>976.1279</v>
      </c>
      <c r="L4337" s="33">
        <f>L4326+L4330+L4335+L4336</f>
        <v>976.1279000000001</v>
      </c>
    </row>
    <row r="4339" spans="1:6" ht="14.25">
      <c r="A4339" s="30" t="s">
        <v>274</v>
      </c>
      <c r="B4339" s="30" t="s">
        <v>654</v>
      </c>
      <c r="D4339" s="31" t="s">
        <v>1040</v>
      </c>
      <c r="E4339" s="32" t="s">
        <v>725</v>
      </c>
      <c r="F4339" s="30">
        <v>13.3</v>
      </c>
    </row>
    <row r="4341" ht="14.25">
      <c r="D4341" s="31" t="s">
        <v>1070</v>
      </c>
    </row>
    <row r="4342" spans="6:11" ht="14.25">
      <c r="F4342" s="30" t="s">
        <v>1053</v>
      </c>
      <c r="G4342" s="30" t="s">
        <v>720</v>
      </c>
      <c r="H4342" s="30" t="s">
        <v>1046</v>
      </c>
      <c r="I4342" s="30" t="s">
        <v>1047</v>
      </c>
      <c r="J4342" s="30" t="s">
        <v>1048</v>
      </c>
      <c r="K4342" s="33" t="s">
        <v>1054</v>
      </c>
    </row>
    <row r="4343" spans="4:12" ht="28.5">
      <c r="D4343" s="31" t="s">
        <v>241</v>
      </c>
      <c r="E4343" s="32" t="s">
        <v>725</v>
      </c>
      <c r="F4343" s="30">
        <v>1</v>
      </c>
      <c r="G4343" s="30">
        <v>325</v>
      </c>
      <c r="H4343" s="30">
        <v>0</v>
      </c>
      <c r="I4343" s="30">
        <v>325</v>
      </c>
      <c r="J4343" s="30">
        <v>1</v>
      </c>
      <c r="K4343" s="33">
        <v>325</v>
      </c>
      <c r="L4343" s="33">
        <f>F4343*G4343*(1+H4343*0.01)*J4343</f>
        <v>325</v>
      </c>
    </row>
    <row r="4344" ht="14.25">
      <c r="D4344" s="31" t="s">
        <v>1052</v>
      </c>
    </row>
    <row r="4345" spans="4:12" ht="14.25">
      <c r="D4345" s="31" t="s">
        <v>1</v>
      </c>
      <c r="E4345" s="32" t="s">
        <v>1056</v>
      </c>
      <c r="F4345" s="30">
        <v>0.125</v>
      </c>
      <c r="G4345" s="30">
        <v>390</v>
      </c>
      <c r="J4345" s="30">
        <v>1</v>
      </c>
      <c r="K4345" s="33">
        <v>48.75</v>
      </c>
      <c r="L4345" s="33">
        <f>F4345*G4345*J4345</f>
        <v>48.75</v>
      </c>
    </row>
    <row r="4346" ht="14.25">
      <c r="D4346" s="31" t="s">
        <v>1065</v>
      </c>
    </row>
    <row r="4347" spans="4:12" ht="14.25">
      <c r="D4347" s="31" t="s">
        <v>1072</v>
      </c>
      <c r="E4347" s="32" t="s">
        <v>1067</v>
      </c>
      <c r="F4347" s="30">
        <v>5.25</v>
      </c>
      <c r="G4347" s="30">
        <v>3.5</v>
      </c>
      <c r="J4347" s="30">
        <v>1</v>
      </c>
      <c r="K4347" s="33">
        <v>18.375</v>
      </c>
      <c r="L4347" s="33">
        <f>F4347*G4347*J4347</f>
        <v>18.375</v>
      </c>
    </row>
    <row r="4348" spans="4:12" ht="14.25">
      <c r="D4348" s="31" t="s">
        <v>1127</v>
      </c>
      <c r="E4348" s="32" t="s">
        <v>1067</v>
      </c>
      <c r="F4348" s="30">
        <v>6.25</v>
      </c>
      <c r="G4348" s="30">
        <v>3.5</v>
      </c>
      <c r="J4348" s="30">
        <v>1</v>
      </c>
      <c r="K4348" s="33">
        <v>21.875</v>
      </c>
      <c r="L4348" s="33">
        <f>F4348*G4348*J4348</f>
        <v>21.875</v>
      </c>
    </row>
    <row r="4349" spans="4:12" ht="14.25">
      <c r="D4349" s="31" t="s">
        <v>1313</v>
      </c>
      <c r="E4349" s="32" t="s">
        <v>1067</v>
      </c>
      <c r="F4349" s="30">
        <v>0.158</v>
      </c>
      <c r="G4349" s="30">
        <v>3.5</v>
      </c>
      <c r="J4349" s="30">
        <v>1</v>
      </c>
      <c r="K4349" s="33">
        <v>0.553</v>
      </c>
      <c r="L4349" s="33">
        <f>F4349*G4349*J4349</f>
        <v>0.553</v>
      </c>
    </row>
    <row r="4350" spans="11:12" ht="14.25">
      <c r="K4350" s="33">
        <v>40.803</v>
      </c>
      <c r="L4350" s="33">
        <f>SUM(L4347:L4349)</f>
        <v>40.803</v>
      </c>
    </row>
    <row r="4351" ht="14.25">
      <c r="D4351" s="31" t="s">
        <v>1058</v>
      </c>
    </row>
    <row r="4352" spans="4:12" ht="14.25">
      <c r="D4352" s="31" t="s">
        <v>1073</v>
      </c>
      <c r="F4352" s="30">
        <v>10</v>
      </c>
      <c r="K4352" s="33">
        <v>32.5</v>
      </c>
      <c r="L4352" s="33">
        <f>L4343*F4352*0.01</f>
        <v>32.5</v>
      </c>
    </row>
    <row r="4353" spans="4:12" ht="14.25">
      <c r="D4353" s="31" t="s">
        <v>1059</v>
      </c>
      <c r="F4353" s="30">
        <v>30</v>
      </c>
      <c r="K4353" s="33">
        <v>14.625</v>
      </c>
      <c r="L4353" s="33">
        <f>L4345*F4353*0.01</f>
        <v>14.625</v>
      </c>
    </row>
    <row r="4354" spans="4:12" ht="14.25">
      <c r="D4354" s="31" t="s">
        <v>1068</v>
      </c>
      <c r="F4354" s="30">
        <v>95</v>
      </c>
      <c r="K4354" s="33">
        <v>38.76285</v>
      </c>
      <c r="L4354" s="33">
        <f>L4350*F4354*0.01</f>
        <v>38.76285</v>
      </c>
    </row>
    <row r="4355" spans="4:12" ht="14.25">
      <c r="D4355" s="31" t="s">
        <v>1060</v>
      </c>
      <c r="K4355" s="33">
        <v>414.553</v>
      </c>
      <c r="L4355" s="33">
        <f>L4343+L4345+L4350</f>
        <v>414.553</v>
      </c>
    </row>
    <row r="4356" spans="4:12" ht="14.25">
      <c r="D4356" s="31" t="s">
        <v>1061</v>
      </c>
      <c r="K4356" s="33">
        <v>85.88785</v>
      </c>
      <c r="L4356" s="33">
        <f>L4352+L4353+L4354</f>
        <v>85.88785</v>
      </c>
    </row>
    <row r="4357" spans="4:12" ht="14.25">
      <c r="D4357" s="31" t="s">
        <v>1062</v>
      </c>
      <c r="F4357" s="30">
        <v>10</v>
      </c>
      <c r="K4357" s="33">
        <v>50.04409</v>
      </c>
      <c r="L4357" s="33">
        <f>L4343*F4357*0.01+L4352*F4357*0.01+L4345*F4357*0.01+L4353*F4357*0.01+L4350*F4357*0.01+L4354*F4357*0.01</f>
        <v>50.044085</v>
      </c>
    </row>
    <row r="4358" spans="4:12" ht="14.25">
      <c r="D4358" s="31" t="s">
        <v>1063</v>
      </c>
      <c r="K4358" s="33">
        <v>550.48494</v>
      </c>
      <c r="L4358" s="33">
        <f>L4343+L4345+L4350+L4356+L4357</f>
        <v>550.4849350000001</v>
      </c>
    </row>
    <row r="4360" spans="1:6" ht="28.5">
      <c r="A4360" s="30" t="s">
        <v>281</v>
      </c>
      <c r="D4360" s="31" t="s">
        <v>1041</v>
      </c>
      <c r="E4360" s="32" t="s">
        <v>811</v>
      </c>
      <c r="F4360" s="30">
        <v>10</v>
      </c>
    </row>
    <row r="4362" ht="14.25">
      <c r="D4362" s="31" t="s">
        <v>1070</v>
      </c>
    </row>
    <row r="4363" spans="6:11" ht="14.25">
      <c r="F4363" s="30" t="s">
        <v>1053</v>
      </c>
      <c r="G4363" s="30" t="s">
        <v>720</v>
      </c>
      <c r="H4363" s="30" t="s">
        <v>1046</v>
      </c>
      <c r="I4363" s="30" t="s">
        <v>1047</v>
      </c>
      <c r="J4363" s="30" t="s">
        <v>1048</v>
      </c>
      <c r="K4363" s="33" t="s">
        <v>1054</v>
      </c>
    </row>
    <row r="4364" spans="4:12" ht="14.25">
      <c r="D4364" s="31" t="s">
        <v>243</v>
      </c>
      <c r="E4364" s="32" t="s">
        <v>811</v>
      </c>
      <c r="F4364" s="30">
        <v>1</v>
      </c>
      <c r="G4364" s="30">
        <v>2.88</v>
      </c>
      <c r="H4364" s="30">
        <v>0</v>
      </c>
      <c r="I4364" s="30">
        <v>2.88</v>
      </c>
      <c r="J4364" s="30">
        <v>1</v>
      </c>
      <c r="K4364" s="33">
        <v>2.88</v>
      </c>
      <c r="L4364" s="33">
        <f>F4364*G4364*(1+H4364*0.01)*J4364</f>
        <v>2.88</v>
      </c>
    </row>
    <row r="4365" ht="14.25">
      <c r="D4365" s="31" t="s">
        <v>1065</v>
      </c>
    </row>
    <row r="4366" spans="4:12" ht="14.25">
      <c r="D4366" s="31" t="s">
        <v>1072</v>
      </c>
      <c r="E4366" s="32" t="s">
        <v>1067</v>
      </c>
      <c r="F4366" s="30">
        <v>0.256</v>
      </c>
      <c r="G4366" s="30">
        <v>3.5</v>
      </c>
      <c r="J4366" s="30">
        <v>1</v>
      </c>
      <c r="K4366" s="33">
        <v>0.896</v>
      </c>
      <c r="L4366" s="33">
        <f>F4366*G4366*J4366</f>
        <v>0.896</v>
      </c>
    </row>
    <row r="4367" ht="14.25">
      <c r="D4367" s="31" t="s">
        <v>1058</v>
      </c>
    </row>
    <row r="4368" spans="4:12" ht="14.25">
      <c r="D4368" s="31" t="s">
        <v>1073</v>
      </c>
      <c r="F4368" s="30">
        <v>10</v>
      </c>
      <c r="K4368" s="33">
        <v>0.288</v>
      </c>
      <c r="L4368" s="33">
        <f>L4364*F4368*0.01</f>
        <v>0.288</v>
      </c>
    </row>
    <row r="4369" spans="4:12" ht="14.25">
      <c r="D4369" s="31" t="s">
        <v>1068</v>
      </c>
      <c r="F4369" s="30">
        <v>95</v>
      </c>
      <c r="K4369" s="33">
        <v>0.8512</v>
      </c>
      <c r="L4369" s="33">
        <f>L4366*F4369*0.01</f>
        <v>0.8512000000000001</v>
      </c>
    </row>
    <row r="4370" spans="4:12" ht="14.25">
      <c r="D4370" s="31" t="s">
        <v>1060</v>
      </c>
      <c r="K4370" s="33">
        <v>3.776</v>
      </c>
      <c r="L4370" s="33">
        <f>L4364+L4366</f>
        <v>3.776</v>
      </c>
    </row>
    <row r="4371" spans="4:12" ht="14.25">
      <c r="D4371" s="31" t="s">
        <v>1061</v>
      </c>
      <c r="K4371" s="33">
        <v>1.1392</v>
      </c>
      <c r="L4371" s="33">
        <f>L4368+L4369</f>
        <v>1.1392</v>
      </c>
    </row>
    <row r="4372" spans="4:12" ht="14.25">
      <c r="D4372" s="31" t="s">
        <v>1062</v>
      </c>
      <c r="F4372" s="30">
        <v>10</v>
      </c>
      <c r="K4372" s="33">
        <v>0.49152</v>
      </c>
      <c r="L4372" s="33">
        <f>L4364*F4372*0.01+L4368*F4372*0.01+L4366*F4372*0.01+L4369*F4372*0.01</f>
        <v>0.49151999999999996</v>
      </c>
    </row>
    <row r="4373" spans="4:12" ht="14.25">
      <c r="D4373" s="31" t="s">
        <v>1063</v>
      </c>
      <c r="K4373" s="33">
        <v>5.40672</v>
      </c>
      <c r="L4373" s="33">
        <f>L4364+L4366+L4371+L4372</f>
        <v>5.40672</v>
      </c>
    </row>
    <row r="4375" spans="1:6" ht="14.25">
      <c r="A4375" s="30" t="s">
        <v>285</v>
      </c>
      <c r="D4375" s="31" t="s">
        <v>897</v>
      </c>
      <c r="E4375" s="32" t="s">
        <v>800</v>
      </c>
      <c r="F4375" s="30">
        <v>93</v>
      </c>
    </row>
    <row r="4377" ht="14.25">
      <c r="D4377" s="31" t="s">
        <v>1070</v>
      </c>
    </row>
    <row r="4378" spans="6:11" ht="14.25">
      <c r="F4378" s="30" t="s">
        <v>1053</v>
      </c>
      <c r="G4378" s="30" t="s">
        <v>720</v>
      </c>
      <c r="H4378" s="30" t="s">
        <v>1046</v>
      </c>
      <c r="I4378" s="30" t="s">
        <v>1047</v>
      </c>
      <c r="J4378" s="30" t="s">
        <v>1048</v>
      </c>
      <c r="K4378" s="33" t="s">
        <v>1054</v>
      </c>
    </row>
    <row r="4379" spans="3:12" ht="14.25">
      <c r="C4379" s="30">
        <v>316</v>
      </c>
      <c r="D4379" s="31" t="s">
        <v>1076</v>
      </c>
      <c r="E4379" s="32" t="s">
        <v>725</v>
      </c>
      <c r="F4379" s="30">
        <v>0.06</v>
      </c>
      <c r="G4379" s="30">
        <v>1.2</v>
      </c>
      <c r="H4379" s="30">
        <v>0</v>
      </c>
      <c r="I4379" s="30">
        <v>1.2</v>
      </c>
      <c r="J4379" s="30">
        <v>1</v>
      </c>
      <c r="K4379" s="33">
        <v>0.072</v>
      </c>
      <c r="L4379" s="33">
        <f>F4379*G4379*(1+H4379*0.01)*J4379</f>
        <v>0.072</v>
      </c>
    </row>
    <row r="4380" spans="3:12" ht="14.25">
      <c r="C4380" s="30" t="s">
        <v>655</v>
      </c>
      <c r="D4380" s="31" t="s">
        <v>245</v>
      </c>
      <c r="E4380" s="32" t="s">
        <v>722</v>
      </c>
      <c r="F4380" s="30">
        <v>6</v>
      </c>
      <c r="G4380" s="30">
        <v>1.5</v>
      </c>
      <c r="H4380" s="30">
        <v>0</v>
      </c>
      <c r="I4380" s="30">
        <v>1.5</v>
      </c>
      <c r="J4380" s="30">
        <v>1</v>
      </c>
      <c r="K4380" s="33">
        <v>9</v>
      </c>
      <c r="L4380" s="33">
        <f>F4380*G4380*(1+H4380*0.01)*J4380</f>
        <v>9</v>
      </c>
    </row>
    <row r="4381" spans="3:12" ht="14.25">
      <c r="C4381" s="30" t="s">
        <v>642</v>
      </c>
      <c r="D4381" s="31" t="s">
        <v>138</v>
      </c>
      <c r="E4381" s="32" t="s">
        <v>725</v>
      </c>
      <c r="F4381" s="30">
        <v>0.002</v>
      </c>
      <c r="G4381" s="30">
        <v>110</v>
      </c>
      <c r="H4381" s="30">
        <v>0</v>
      </c>
      <c r="I4381" s="30">
        <v>110</v>
      </c>
      <c r="J4381" s="30">
        <v>1</v>
      </c>
      <c r="K4381" s="33">
        <v>0.22</v>
      </c>
      <c r="L4381" s="33">
        <f>F4381*G4381*(1+H4381*0.01)*J4381</f>
        <v>0.22</v>
      </c>
    </row>
    <row r="4382" spans="4:12" ht="14.25">
      <c r="D4382" s="31" t="s">
        <v>246</v>
      </c>
      <c r="E4382" s="32" t="s">
        <v>722</v>
      </c>
      <c r="F4382" s="30">
        <v>15</v>
      </c>
      <c r="G4382" s="30">
        <v>1.5</v>
      </c>
      <c r="H4382" s="30">
        <v>0</v>
      </c>
      <c r="I4382" s="30">
        <v>1.5</v>
      </c>
      <c r="J4382" s="30">
        <v>1</v>
      </c>
      <c r="K4382" s="33">
        <v>22.5</v>
      </c>
      <c r="L4382" s="33">
        <f>F4382*G4382*(1+H4382*0.01)*J4382</f>
        <v>22.5</v>
      </c>
    </row>
    <row r="4383" spans="11:12" ht="14.25">
      <c r="K4383" s="33">
        <v>31.792</v>
      </c>
      <c r="L4383" s="33">
        <f>SUM(L4379:L4382)</f>
        <v>31.792</v>
      </c>
    </row>
    <row r="4384" ht="14.25">
      <c r="D4384" s="31" t="s">
        <v>1052</v>
      </c>
    </row>
    <row r="4385" spans="4:12" ht="14.25">
      <c r="D4385" s="31" t="s">
        <v>140</v>
      </c>
      <c r="E4385" s="32" t="s">
        <v>1056</v>
      </c>
      <c r="F4385" s="30">
        <v>0.0063</v>
      </c>
      <c r="G4385" s="30">
        <v>240</v>
      </c>
      <c r="J4385" s="30">
        <v>1</v>
      </c>
      <c r="K4385" s="33">
        <v>1.512</v>
      </c>
      <c r="L4385" s="33">
        <f>F4385*G4385*J4385</f>
        <v>1.512</v>
      </c>
    </row>
    <row r="4386" ht="14.25">
      <c r="D4386" s="31" t="s">
        <v>1065</v>
      </c>
    </row>
    <row r="4387" spans="4:12" ht="14.25">
      <c r="D4387" s="31" t="s">
        <v>247</v>
      </c>
      <c r="E4387" s="32" t="s">
        <v>1067</v>
      </c>
      <c r="F4387" s="30">
        <v>0.43</v>
      </c>
      <c r="G4387" s="30">
        <v>3.5</v>
      </c>
      <c r="J4387" s="30">
        <v>1</v>
      </c>
      <c r="K4387" s="33">
        <v>1.505</v>
      </c>
      <c r="L4387" s="33">
        <f>F4387*G4387*J4387</f>
        <v>1.505</v>
      </c>
    </row>
    <row r="4388" spans="4:12" ht="14.25">
      <c r="D4388" s="31" t="s">
        <v>1072</v>
      </c>
      <c r="E4388" s="32" t="s">
        <v>1067</v>
      </c>
      <c r="F4388" s="30">
        <v>0.286</v>
      </c>
      <c r="G4388" s="30">
        <v>3.5</v>
      </c>
      <c r="J4388" s="30">
        <v>1</v>
      </c>
      <c r="K4388" s="33">
        <v>1.001</v>
      </c>
      <c r="L4388" s="33">
        <f>F4388*G4388*J4388</f>
        <v>1.001</v>
      </c>
    </row>
    <row r="4389" spans="4:12" ht="14.25">
      <c r="D4389" s="31" t="s">
        <v>1072</v>
      </c>
      <c r="E4389" s="32" t="s">
        <v>1067</v>
      </c>
      <c r="F4389" s="30">
        <v>0.312</v>
      </c>
      <c r="G4389" s="30">
        <v>3.5</v>
      </c>
      <c r="J4389" s="30">
        <v>1</v>
      </c>
      <c r="K4389" s="33">
        <v>1.092</v>
      </c>
      <c r="L4389" s="33">
        <f>F4389*G4389*J4389</f>
        <v>1.092</v>
      </c>
    </row>
    <row r="4390" spans="11:12" ht="14.25">
      <c r="K4390" s="33">
        <v>3.598</v>
      </c>
      <c r="L4390" s="33">
        <f>SUM(L4387:L4389)</f>
        <v>3.598</v>
      </c>
    </row>
    <row r="4391" ht="14.25">
      <c r="D4391" s="31" t="s">
        <v>1058</v>
      </c>
    </row>
    <row r="4392" spans="4:12" ht="14.25">
      <c r="D4392" s="31" t="s">
        <v>1073</v>
      </c>
      <c r="F4392" s="30">
        <v>10</v>
      </c>
      <c r="K4392" s="33">
        <v>3.1792</v>
      </c>
      <c r="L4392" s="33">
        <f>L4383*F4392*0.01</f>
        <v>3.1792000000000002</v>
      </c>
    </row>
    <row r="4393" spans="4:12" ht="14.25">
      <c r="D4393" s="31" t="s">
        <v>1059</v>
      </c>
      <c r="F4393" s="30">
        <v>30</v>
      </c>
      <c r="K4393" s="33">
        <v>0.4536</v>
      </c>
      <c r="L4393" s="33">
        <f>L4385*F4393*0.01</f>
        <v>0.4536</v>
      </c>
    </row>
    <row r="4394" spans="4:12" ht="14.25">
      <c r="D4394" s="31" t="s">
        <v>1068</v>
      </c>
      <c r="F4394" s="30">
        <v>95</v>
      </c>
      <c r="K4394" s="33">
        <v>3.4181</v>
      </c>
      <c r="L4394" s="33">
        <f>L4390*F4394*0.01</f>
        <v>3.4181</v>
      </c>
    </row>
    <row r="4395" spans="4:12" ht="14.25">
      <c r="D4395" s="31" t="s">
        <v>1060</v>
      </c>
      <c r="K4395" s="33">
        <v>36.902</v>
      </c>
      <c r="L4395" s="33">
        <f>L4383+L4385+L4390</f>
        <v>36.902</v>
      </c>
    </row>
    <row r="4396" spans="4:12" ht="14.25">
      <c r="D4396" s="31" t="s">
        <v>1061</v>
      </c>
      <c r="K4396" s="33">
        <v>7.0509</v>
      </c>
      <c r="L4396" s="33">
        <f>L4392+L4393+L4394</f>
        <v>7.0509</v>
      </c>
    </row>
    <row r="4397" spans="4:12" ht="14.25">
      <c r="D4397" s="31" t="s">
        <v>1062</v>
      </c>
      <c r="F4397" s="30">
        <v>10</v>
      </c>
      <c r="K4397" s="33">
        <v>4.39529</v>
      </c>
      <c r="L4397" s="33">
        <f>L4383*F4397*0.01+L4392*F4397*0.01+L4385*F4397*0.01+L4393*F4397*0.01+L4390*F4397*0.01+L4394*F4397*0.01</f>
        <v>4.39529</v>
      </c>
    </row>
    <row r="4398" spans="4:12" ht="14.25">
      <c r="D4398" s="31" t="s">
        <v>1063</v>
      </c>
      <c r="K4398" s="33">
        <v>48.34819</v>
      </c>
      <c r="L4398" s="33">
        <f>L4383+L4385+L4390+L4396+L4397</f>
        <v>48.34819</v>
      </c>
    </row>
    <row r="4400" spans="1:6" ht="28.5">
      <c r="A4400" s="30" t="s">
        <v>287</v>
      </c>
      <c r="B4400" s="30" t="s">
        <v>493</v>
      </c>
      <c r="C4400" s="30" t="s">
        <v>494</v>
      </c>
      <c r="D4400" s="31" t="s">
        <v>724</v>
      </c>
      <c r="E4400" s="32" t="s">
        <v>725</v>
      </c>
      <c r="F4400" s="30">
        <v>150</v>
      </c>
    </row>
    <row r="4402" ht="14.25">
      <c r="D4402" s="31" t="s">
        <v>1052</v>
      </c>
    </row>
    <row r="4403" spans="6:11" ht="14.25">
      <c r="F4403" s="30" t="s">
        <v>1053</v>
      </c>
      <c r="G4403" s="30" t="s">
        <v>720</v>
      </c>
      <c r="H4403" s="30" t="s">
        <v>1046</v>
      </c>
      <c r="I4403" s="30" t="s">
        <v>1047</v>
      </c>
      <c r="J4403" s="30" t="s">
        <v>1048</v>
      </c>
      <c r="K4403" s="33" t="s">
        <v>1054</v>
      </c>
    </row>
    <row r="4404" spans="4:12" ht="28.5">
      <c r="D4404" s="31" t="s">
        <v>1055</v>
      </c>
      <c r="E4404" s="32" t="s">
        <v>1056</v>
      </c>
      <c r="F4404" s="30">
        <v>0.00183</v>
      </c>
      <c r="G4404" s="30">
        <v>380</v>
      </c>
      <c r="J4404" s="30">
        <v>1</v>
      </c>
      <c r="K4404" s="33">
        <v>0.6954</v>
      </c>
      <c r="L4404" s="33">
        <f>F4404*G4404*J4404</f>
        <v>0.6954</v>
      </c>
    </row>
    <row r="4405" spans="4:12" ht="28.5">
      <c r="D4405" s="31" t="s">
        <v>1057</v>
      </c>
      <c r="E4405" s="32" t="s">
        <v>1056</v>
      </c>
      <c r="F4405" s="30">
        <v>0.00734</v>
      </c>
      <c r="G4405" s="30">
        <v>360</v>
      </c>
      <c r="J4405" s="30">
        <v>1</v>
      </c>
      <c r="K4405" s="33">
        <v>2.6424</v>
      </c>
      <c r="L4405" s="33">
        <f>F4405*G4405*J4405</f>
        <v>2.6424</v>
      </c>
    </row>
    <row r="4406" spans="11:12" ht="14.25">
      <c r="K4406" s="33">
        <v>3.3378</v>
      </c>
      <c r="L4406" s="33">
        <f>SUM(L4404:L4405)</f>
        <v>3.3377999999999997</v>
      </c>
    </row>
    <row r="4407" ht="14.25">
      <c r="D4407" s="31" t="s">
        <v>1058</v>
      </c>
    </row>
    <row r="4408" spans="4:12" ht="14.25">
      <c r="D4408" s="31" t="s">
        <v>1059</v>
      </c>
      <c r="F4408" s="30">
        <v>30</v>
      </c>
      <c r="K4408" s="33">
        <v>1.00134</v>
      </c>
      <c r="L4408" s="33">
        <f>L4406*F4408*0.01</f>
        <v>1.00134</v>
      </c>
    </row>
    <row r="4409" spans="4:12" ht="14.25">
      <c r="D4409" s="31" t="s">
        <v>1060</v>
      </c>
      <c r="K4409" s="33">
        <v>3.3378</v>
      </c>
      <c r="L4409" s="33">
        <f>L4406</f>
        <v>3.3377999999999997</v>
      </c>
    </row>
    <row r="4410" spans="4:12" ht="14.25">
      <c r="D4410" s="31" t="s">
        <v>1061</v>
      </c>
      <c r="K4410" s="33">
        <v>1.00134</v>
      </c>
      <c r="L4410" s="33">
        <f>L4408</f>
        <v>1.00134</v>
      </c>
    </row>
    <row r="4411" spans="4:12" ht="14.25">
      <c r="D4411" s="31" t="s">
        <v>1062</v>
      </c>
      <c r="F4411" s="30">
        <v>10</v>
      </c>
      <c r="K4411" s="33">
        <v>0.43391</v>
      </c>
      <c r="L4411" s="33">
        <f>L4406*F4411*0.01+L4408*F4411*0.01</f>
        <v>0.433914</v>
      </c>
    </row>
    <row r="4412" spans="4:12" ht="14.25">
      <c r="D4412" s="31" t="s">
        <v>1063</v>
      </c>
      <c r="K4412" s="33">
        <v>4.77305</v>
      </c>
      <c r="L4412" s="33">
        <f>L4406+L4410+L4411</f>
        <v>4.773053999999999</v>
      </c>
    </row>
    <row r="4414" spans="1:6" ht="28.5">
      <c r="A4414" s="30" t="s">
        <v>292</v>
      </c>
      <c r="B4414" s="30" t="s">
        <v>495</v>
      </c>
      <c r="C4414" s="30" t="s">
        <v>496</v>
      </c>
      <c r="D4414" s="31" t="s">
        <v>726</v>
      </c>
      <c r="E4414" s="32" t="s">
        <v>725</v>
      </c>
      <c r="F4414" s="30">
        <v>32</v>
      </c>
    </row>
    <row r="4416" ht="14.25">
      <c r="D4416" s="31" t="s">
        <v>1065</v>
      </c>
    </row>
    <row r="4417" spans="6:11" ht="14.25">
      <c r="F4417" s="30" t="s">
        <v>1053</v>
      </c>
      <c r="G4417" s="30" t="s">
        <v>720</v>
      </c>
      <c r="H4417" s="30" t="s">
        <v>1046</v>
      </c>
      <c r="I4417" s="30" t="s">
        <v>1047</v>
      </c>
      <c r="J4417" s="30" t="s">
        <v>1048</v>
      </c>
      <c r="K4417" s="33" t="s">
        <v>1054</v>
      </c>
    </row>
    <row r="4418" spans="4:12" ht="14.25">
      <c r="D4418" s="31" t="s">
        <v>1066</v>
      </c>
      <c r="E4418" s="32" t="s">
        <v>1067</v>
      </c>
      <c r="F4418" s="30">
        <v>4.5089</v>
      </c>
      <c r="G4418" s="30">
        <v>3.5</v>
      </c>
      <c r="J4418" s="30">
        <v>1</v>
      </c>
      <c r="K4418" s="33">
        <v>15.78115</v>
      </c>
      <c r="L4418" s="33">
        <f>F4418*G4418*J4418</f>
        <v>15.781149999999998</v>
      </c>
    </row>
    <row r="4419" ht="14.25">
      <c r="D4419" s="31" t="s">
        <v>1058</v>
      </c>
    </row>
    <row r="4420" spans="4:12" ht="14.25">
      <c r="D4420" s="31" t="s">
        <v>1068</v>
      </c>
      <c r="F4420" s="30">
        <v>95</v>
      </c>
      <c r="K4420" s="33">
        <v>14.99209</v>
      </c>
      <c r="L4420" s="33">
        <f>L4418*F4420*0.01</f>
        <v>14.992092499999998</v>
      </c>
    </row>
    <row r="4421" spans="4:12" ht="14.25">
      <c r="D4421" s="31" t="s">
        <v>1060</v>
      </c>
      <c r="K4421" s="33">
        <v>15.78115</v>
      </c>
      <c r="L4421" s="33">
        <f>L4418</f>
        <v>15.781149999999998</v>
      </c>
    </row>
    <row r="4422" spans="4:12" ht="14.25">
      <c r="D4422" s="31" t="s">
        <v>1061</v>
      </c>
      <c r="K4422" s="33">
        <v>14.99209</v>
      </c>
      <c r="L4422" s="33">
        <f>L4420</f>
        <v>14.992092499999998</v>
      </c>
    </row>
    <row r="4423" spans="4:12" ht="14.25">
      <c r="D4423" s="31" t="s">
        <v>1062</v>
      </c>
      <c r="F4423" s="30">
        <v>10</v>
      </c>
      <c r="K4423" s="33">
        <v>3.07732</v>
      </c>
      <c r="L4423" s="33">
        <f>L4418*F4423*0.01+L4420*F4423*0.01</f>
        <v>3.0773242499999998</v>
      </c>
    </row>
    <row r="4424" spans="4:12" ht="14.25">
      <c r="D4424" s="31" t="s">
        <v>1063</v>
      </c>
      <c r="K4424" s="33">
        <v>33.85057</v>
      </c>
      <c r="L4424" s="33">
        <f>L4418+L4422+L4423</f>
        <v>33.85056674999999</v>
      </c>
    </row>
    <row r="4426" spans="1:6" ht="14.25">
      <c r="A4426" s="30" t="s">
        <v>294</v>
      </c>
      <c r="B4426" s="30" t="s">
        <v>502</v>
      </c>
      <c r="C4426" s="30" t="s">
        <v>503</v>
      </c>
      <c r="D4426" s="31" t="s">
        <v>729</v>
      </c>
      <c r="E4426" s="32" t="s">
        <v>725</v>
      </c>
      <c r="F4426" s="30">
        <v>162</v>
      </c>
    </row>
    <row r="4428" ht="14.25">
      <c r="D4428" s="31" t="s">
        <v>1052</v>
      </c>
    </row>
    <row r="4429" spans="6:11" ht="14.25">
      <c r="F4429" s="30" t="s">
        <v>1053</v>
      </c>
      <c r="G4429" s="30" t="s">
        <v>720</v>
      </c>
      <c r="H4429" s="30" t="s">
        <v>1046</v>
      </c>
      <c r="I4429" s="30" t="s">
        <v>1047</v>
      </c>
      <c r="J4429" s="30" t="s">
        <v>1048</v>
      </c>
      <c r="K4429" s="33" t="s">
        <v>1054</v>
      </c>
    </row>
    <row r="4430" spans="4:12" ht="14.25">
      <c r="D4430" s="31" t="s">
        <v>1081</v>
      </c>
      <c r="E4430" s="32" t="s">
        <v>1056</v>
      </c>
      <c r="F4430" s="30">
        <v>0.0057</v>
      </c>
      <c r="G4430" s="30">
        <v>340</v>
      </c>
      <c r="J4430" s="30">
        <v>1</v>
      </c>
      <c r="K4430" s="33">
        <v>1.938</v>
      </c>
      <c r="L4430" s="33">
        <f>F4430*G4430*J4430</f>
        <v>1.9380000000000002</v>
      </c>
    </row>
    <row r="4431" ht="14.25">
      <c r="D4431" s="31" t="s">
        <v>1082</v>
      </c>
    </row>
    <row r="4432" spans="4:12" ht="14.25">
      <c r="D4432" s="31" t="s">
        <v>1083</v>
      </c>
      <c r="E4432" s="32" t="s">
        <v>1045</v>
      </c>
      <c r="F4432" s="30">
        <v>1</v>
      </c>
      <c r="G4432" s="30">
        <v>3</v>
      </c>
      <c r="J4432" s="30">
        <v>1</v>
      </c>
      <c r="K4432" s="33">
        <v>3</v>
      </c>
      <c r="L4432" s="33">
        <f>F4432*G4432*J4432</f>
        <v>3</v>
      </c>
    </row>
    <row r="4433" ht="14.25">
      <c r="D4433" s="31" t="s">
        <v>1058</v>
      </c>
    </row>
    <row r="4434" spans="4:12" ht="14.25">
      <c r="D4434" s="31" t="s">
        <v>1059</v>
      </c>
      <c r="F4434" s="30">
        <v>30</v>
      </c>
      <c r="K4434" s="33">
        <v>0.5814</v>
      </c>
      <c r="L4434" s="33">
        <f>L4430*F4434*0.01</f>
        <v>0.5814000000000001</v>
      </c>
    </row>
    <row r="4435" spans="4:12" ht="14.25">
      <c r="D4435" s="31" t="s">
        <v>1084</v>
      </c>
      <c r="F4435" s="30">
        <v>1</v>
      </c>
      <c r="K4435" s="33">
        <v>0.03</v>
      </c>
      <c r="L4435" s="33">
        <f>L4432*F4435*0.01</f>
        <v>0.03</v>
      </c>
    </row>
    <row r="4436" spans="4:12" ht="14.25">
      <c r="D4436" s="31" t="s">
        <v>1060</v>
      </c>
      <c r="K4436" s="33">
        <v>4.938</v>
      </c>
      <c r="L4436" s="33">
        <f>L4430+L4432</f>
        <v>4.938000000000001</v>
      </c>
    </row>
    <row r="4437" spans="4:12" ht="14.25">
      <c r="D4437" s="31" t="s">
        <v>1061</v>
      </c>
      <c r="K4437" s="33">
        <v>0.6114</v>
      </c>
      <c r="L4437" s="33">
        <f>L4434+L4435</f>
        <v>0.6114000000000002</v>
      </c>
    </row>
    <row r="4438" spans="4:12" ht="14.25">
      <c r="D4438" s="31" t="s">
        <v>1062</v>
      </c>
      <c r="F4438" s="30">
        <v>10</v>
      </c>
      <c r="K4438" s="33">
        <v>0.55494</v>
      </c>
      <c r="L4438" s="33">
        <f>L4430*F4438*0.01+L4434*F4438*0.01+L4432*F4438*0.01+L4435*F4438*0.01</f>
        <v>0.5549400000000001</v>
      </c>
    </row>
    <row r="4439" spans="4:12" ht="14.25">
      <c r="D4439" s="31" t="s">
        <v>1063</v>
      </c>
      <c r="K4439" s="33">
        <v>6.10434</v>
      </c>
      <c r="L4439" s="33">
        <f>L4430+L4432+L4437+L4438</f>
        <v>6.1043400000000005</v>
      </c>
    </row>
    <row r="4441" spans="1:6" ht="14.25">
      <c r="A4441" s="30" t="s">
        <v>295</v>
      </c>
      <c r="B4441" s="30" t="s">
        <v>537</v>
      </c>
      <c r="C4441" s="30" t="s">
        <v>538</v>
      </c>
      <c r="D4441" s="31" t="s">
        <v>752</v>
      </c>
      <c r="E4441" s="32" t="s">
        <v>725</v>
      </c>
      <c r="F4441" s="30">
        <v>5</v>
      </c>
    </row>
    <row r="4443" ht="14.25">
      <c r="D4443" s="31" t="s">
        <v>1065</v>
      </c>
    </row>
    <row r="4444" spans="6:11" ht="14.25">
      <c r="F4444" s="30" t="s">
        <v>1053</v>
      </c>
      <c r="G4444" s="30" t="s">
        <v>720</v>
      </c>
      <c r="H4444" s="30" t="s">
        <v>1046</v>
      </c>
      <c r="I4444" s="30" t="s">
        <v>1047</v>
      </c>
      <c r="J4444" s="30" t="s">
        <v>1048</v>
      </c>
      <c r="K4444" s="33" t="s">
        <v>1054</v>
      </c>
    </row>
    <row r="4445" spans="4:12" ht="14.25">
      <c r="D4445" s="31" t="s">
        <v>1072</v>
      </c>
      <c r="E4445" s="32" t="s">
        <v>1067</v>
      </c>
      <c r="F4445" s="30">
        <v>1.18</v>
      </c>
      <c r="G4445" s="30">
        <v>3.5</v>
      </c>
      <c r="J4445" s="30">
        <v>1</v>
      </c>
      <c r="K4445" s="33">
        <v>4.13</v>
      </c>
      <c r="L4445" s="33">
        <f>F4445*G4445*J4445</f>
        <v>4.13</v>
      </c>
    </row>
    <row r="4446" ht="14.25">
      <c r="D4446" s="31" t="s">
        <v>1058</v>
      </c>
    </row>
    <row r="4447" spans="4:12" ht="14.25">
      <c r="D4447" s="31" t="s">
        <v>1068</v>
      </c>
      <c r="F4447" s="30">
        <v>95</v>
      </c>
      <c r="K4447" s="33">
        <v>3.9235</v>
      </c>
      <c r="L4447" s="33">
        <f>L4445*F4447*0.01</f>
        <v>3.9234999999999998</v>
      </c>
    </row>
    <row r="4448" spans="4:12" ht="14.25">
      <c r="D4448" s="31" t="s">
        <v>1060</v>
      </c>
      <c r="K4448" s="33">
        <v>4.13</v>
      </c>
      <c r="L4448" s="33">
        <f>L4445</f>
        <v>4.13</v>
      </c>
    </row>
    <row r="4449" spans="4:12" ht="14.25">
      <c r="D4449" s="31" t="s">
        <v>1061</v>
      </c>
      <c r="K4449" s="33">
        <v>3.9235</v>
      </c>
      <c r="L4449" s="33">
        <f>L4447</f>
        <v>3.9234999999999998</v>
      </c>
    </row>
    <row r="4450" spans="4:12" ht="14.25">
      <c r="D4450" s="31" t="s">
        <v>1062</v>
      </c>
      <c r="F4450" s="30">
        <v>10</v>
      </c>
      <c r="K4450" s="33">
        <v>0.80535</v>
      </c>
      <c r="L4450" s="33">
        <f>L4445*F4450*0.01+L4447*F4450*0.01</f>
        <v>0.80535</v>
      </c>
    </row>
    <row r="4451" spans="4:12" ht="14.25">
      <c r="D4451" s="31" t="s">
        <v>1063</v>
      </c>
      <c r="K4451" s="33">
        <v>8.85885</v>
      </c>
      <c r="L4451" s="33">
        <f>L4445+L4449+L4450</f>
        <v>8.85885</v>
      </c>
    </row>
    <row r="4453" spans="1:6" ht="28.5">
      <c r="A4453" s="30" t="s">
        <v>296</v>
      </c>
      <c r="B4453" s="30" t="s">
        <v>539</v>
      </c>
      <c r="C4453" s="30" t="s">
        <v>540</v>
      </c>
      <c r="D4453" s="31" t="s">
        <v>753</v>
      </c>
      <c r="E4453" s="32" t="s">
        <v>725</v>
      </c>
      <c r="F4453" s="30">
        <v>15</v>
      </c>
    </row>
    <row r="4455" ht="14.25">
      <c r="D4455" s="31" t="s">
        <v>1052</v>
      </c>
    </row>
    <row r="4456" spans="6:11" ht="14.25">
      <c r="F4456" s="30" t="s">
        <v>1053</v>
      </c>
      <c r="G4456" s="30" t="s">
        <v>720</v>
      </c>
      <c r="H4456" s="30" t="s">
        <v>1046</v>
      </c>
      <c r="I4456" s="30" t="s">
        <v>1047</v>
      </c>
      <c r="J4456" s="30" t="s">
        <v>1048</v>
      </c>
      <c r="K4456" s="33" t="s">
        <v>1054</v>
      </c>
    </row>
    <row r="4457" spans="4:12" ht="28.5">
      <c r="D4457" s="31" t="s">
        <v>1055</v>
      </c>
      <c r="E4457" s="32" t="s">
        <v>1056</v>
      </c>
      <c r="F4457" s="30">
        <v>0.0034</v>
      </c>
      <c r="G4457" s="30">
        <v>380</v>
      </c>
      <c r="J4457" s="30">
        <v>1</v>
      </c>
      <c r="K4457" s="33">
        <v>1.292</v>
      </c>
      <c r="L4457" s="33">
        <f>F4457*G4457*J4457</f>
        <v>1.292</v>
      </c>
    </row>
    <row r="4458" ht="14.25">
      <c r="D4458" s="31" t="s">
        <v>1058</v>
      </c>
    </row>
    <row r="4459" spans="4:12" ht="14.25">
      <c r="D4459" s="31" t="s">
        <v>1059</v>
      </c>
      <c r="F4459" s="30">
        <v>30</v>
      </c>
      <c r="K4459" s="33">
        <v>0.3876</v>
      </c>
      <c r="L4459" s="33">
        <f>L4457*F4459*0.01</f>
        <v>0.3876</v>
      </c>
    </row>
    <row r="4460" spans="4:12" ht="14.25">
      <c r="D4460" s="31" t="s">
        <v>1060</v>
      </c>
      <c r="K4460" s="33">
        <v>1.292</v>
      </c>
      <c r="L4460" s="33">
        <f>L4457</f>
        <v>1.292</v>
      </c>
    </row>
    <row r="4461" spans="4:12" ht="14.25">
      <c r="D4461" s="31" t="s">
        <v>1061</v>
      </c>
      <c r="K4461" s="33">
        <v>0.3876</v>
      </c>
      <c r="L4461" s="33">
        <f>L4459</f>
        <v>0.3876</v>
      </c>
    </row>
    <row r="4462" spans="4:12" ht="14.25">
      <c r="D4462" s="31" t="s">
        <v>1062</v>
      </c>
      <c r="F4462" s="30">
        <v>10</v>
      </c>
      <c r="K4462" s="33">
        <v>0.16796</v>
      </c>
      <c r="L4462" s="33">
        <f>L4457*F4462*0.01+L4459*F4462*0.01</f>
        <v>0.16796</v>
      </c>
    </row>
    <row r="4463" spans="4:12" ht="14.25">
      <c r="D4463" s="31" t="s">
        <v>1063</v>
      </c>
      <c r="K4463" s="33">
        <v>1.84756</v>
      </c>
      <c r="L4463" s="33">
        <f>L4457+L4461+L4462</f>
        <v>1.84756</v>
      </c>
    </row>
    <row r="4465" spans="1:6" ht="28.5">
      <c r="A4465" s="30" t="s">
        <v>297</v>
      </c>
      <c r="B4465" s="30" t="s">
        <v>646</v>
      </c>
      <c r="C4465" s="30" t="s">
        <v>647</v>
      </c>
      <c r="D4465" s="31" t="s">
        <v>901</v>
      </c>
      <c r="E4465" s="32" t="s">
        <v>725</v>
      </c>
      <c r="F4465" s="30">
        <v>20</v>
      </c>
    </row>
    <row r="4467" ht="14.25">
      <c r="D4467" s="31" t="s">
        <v>1052</v>
      </c>
    </row>
    <row r="4468" spans="6:11" ht="14.25">
      <c r="F4468" s="30" t="s">
        <v>1053</v>
      </c>
      <c r="G4468" s="30" t="s">
        <v>720</v>
      </c>
      <c r="H4468" s="30" t="s">
        <v>1046</v>
      </c>
      <c r="I4468" s="30" t="s">
        <v>1047</v>
      </c>
      <c r="J4468" s="30" t="s">
        <v>1048</v>
      </c>
      <c r="K4468" s="33" t="s">
        <v>1054</v>
      </c>
    </row>
    <row r="4469" spans="4:12" ht="28.5">
      <c r="D4469" s="31" t="s">
        <v>206</v>
      </c>
      <c r="E4469" s="32" t="s">
        <v>1056</v>
      </c>
      <c r="F4469" s="30">
        <v>0.0035</v>
      </c>
      <c r="G4469" s="30">
        <v>150</v>
      </c>
      <c r="J4469" s="30">
        <v>1</v>
      </c>
      <c r="K4469" s="33">
        <v>0.525</v>
      </c>
      <c r="L4469" s="33">
        <f>F4469*G4469*J4469</f>
        <v>0.525</v>
      </c>
    </row>
    <row r="4470" ht="14.25">
      <c r="D4470" s="31" t="s">
        <v>1065</v>
      </c>
    </row>
    <row r="4471" spans="4:12" ht="14.25">
      <c r="D4471" s="31" t="s">
        <v>1072</v>
      </c>
      <c r="E4471" s="32" t="s">
        <v>1067</v>
      </c>
      <c r="F4471" s="30">
        <v>0.14</v>
      </c>
      <c r="G4471" s="30">
        <v>3.5</v>
      </c>
      <c r="J4471" s="30">
        <v>1</v>
      </c>
      <c r="K4471" s="33">
        <v>0.49</v>
      </c>
      <c r="L4471" s="33">
        <f>F4471*G4471*J4471</f>
        <v>0.49000000000000005</v>
      </c>
    </row>
    <row r="4472" ht="14.25">
      <c r="D4472" s="31" t="s">
        <v>1058</v>
      </c>
    </row>
    <row r="4473" spans="4:12" ht="14.25">
      <c r="D4473" s="31" t="s">
        <v>1059</v>
      </c>
      <c r="F4473" s="30">
        <v>30</v>
      </c>
      <c r="K4473" s="33">
        <v>0.1575</v>
      </c>
      <c r="L4473" s="33">
        <f>L4469*F4473*0.01</f>
        <v>0.1575</v>
      </c>
    </row>
    <row r="4474" spans="4:12" ht="14.25">
      <c r="D4474" s="31" t="s">
        <v>1068</v>
      </c>
      <c r="F4474" s="30">
        <v>95</v>
      </c>
      <c r="K4474" s="33">
        <v>0.4655</v>
      </c>
      <c r="L4474" s="33">
        <f>L4471*F4474*0.01</f>
        <v>0.4655</v>
      </c>
    </row>
    <row r="4475" spans="4:12" ht="14.25">
      <c r="D4475" s="31" t="s">
        <v>1060</v>
      </c>
      <c r="K4475" s="33">
        <v>1.015</v>
      </c>
      <c r="L4475" s="33">
        <f>L4469+L4471</f>
        <v>1.0150000000000001</v>
      </c>
    </row>
    <row r="4476" spans="4:12" ht="14.25">
      <c r="D4476" s="31" t="s">
        <v>1061</v>
      </c>
      <c r="K4476" s="33">
        <v>0.623</v>
      </c>
      <c r="L4476" s="33">
        <f>L4473+L4474</f>
        <v>0.623</v>
      </c>
    </row>
    <row r="4477" spans="4:12" ht="14.25">
      <c r="D4477" s="31" t="s">
        <v>1062</v>
      </c>
      <c r="F4477" s="30">
        <v>10</v>
      </c>
      <c r="K4477" s="33">
        <v>0.1638</v>
      </c>
      <c r="L4477" s="33">
        <f>L4469*F4477*0.01+L4473*F4477*0.01+L4471*F4477*0.01+L4474*F4477*0.01</f>
        <v>0.1638</v>
      </c>
    </row>
    <row r="4478" spans="4:12" ht="14.25">
      <c r="D4478" s="31" t="s">
        <v>1063</v>
      </c>
      <c r="K4478" s="33">
        <v>1.8018</v>
      </c>
      <c r="L4478" s="33">
        <f>L4469+L4471+L4476+L4477</f>
        <v>1.8018</v>
      </c>
    </row>
    <row r="4480" spans="1:6" ht="28.5">
      <c r="A4480" s="30" t="s">
        <v>301</v>
      </c>
      <c r="B4480" s="30" t="s">
        <v>499</v>
      </c>
      <c r="C4480" s="30" t="s">
        <v>500</v>
      </c>
      <c r="D4480" s="31" t="s">
        <v>913</v>
      </c>
      <c r="E4480" s="32" t="s">
        <v>725</v>
      </c>
      <c r="F4480" s="30">
        <v>140</v>
      </c>
    </row>
    <row r="4482" ht="14.25">
      <c r="D4482" s="31" t="s">
        <v>1070</v>
      </c>
    </row>
    <row r="4483" spans="6:11" ht="14.25">
      <c r="F4483" s="30" t="s">
        <v>1053</v>
      </c>
      <c r="G4483" s="30" t="s">
        <v>720</v>
      </c>
      <c r="H4483" s="30" t="s">
        <v>1046</v>
      </c>
      <c r="I4483" s="30" t="s">
        <v>1047</v>
      </c>
      <c r="J4483" s="30" t="s">
        <v>1048</v>
      </c>
      <c r="K4483" s="33" t="s">
        <v>1054</v>
      </c>
    </row>
    <row r="4484" spans="4:12" ht="14.25">
      <c r="D4484" s="31" t="s">
        <v>255</v>
      </c>
      <c r="E4484" s="32" t="s">
        <v>725</v>
      </c>
      <c r="F4484" s="30">
        <v>1.2</v>
      </c>
      <c r="G4484" s="30">
        <v>16</v>
      </c>
      <c r="H4484" s="30">
        <v>0</v>
      </c>
      <c r="I4484" s="30">
        <v>16</v>
      </c>
      <c r="J4484" s="30">
        <v>1</v>
      </c>
      <c r="K4484" s="33">
        <v>19.2</v>
      </c>
      <c r="L4484" s="33">
        <f>F4484*G4484*(1+H4484*0.01)*J4484</f>
        <v>19.2</v>
      </c>
    </row>
    <row r="4485" ht="14.25">
      <c r="D4485" s="31" t="s">
        <v>1052</v>
      </c>
    </row>
    <row r="4486" spans="4:12" ht="14.25">
      <c r="D4486" s="31" t="s">
        <v>1077</v>
      </c>
      <c r="E4486" s="32" t="s">
        <v>1056</v>
      </c>
      <c r="F4486" s="30">
        <v>0.0178</v>
      </c>
      <c r="G4486" s="30">
        <v>240</v>
      </c>
      <c r="J4486" s="30">
        <v>1</v>
      </c>
      <c r="K4486" s="33">
        <v>4.272</v>
      </c>
      <c r="L4486" s="33">
        <f>F4486*G4486*J4486</f>
        <v>4.272</v>
      </c>
    </row>
    <row r="4487" spans="4:12" ht="14.25">
      <c r="D4487" s="31" t="s">
        <v>1078</v>
      </c>
      <c r="E4487" s="32" t="s">
        <v>1056</v>
      </c>
      <c r="F4487" s="30">
        <v>0.0014</v>
      </c>
      <c r="G4487" s="30">
        <v>340</v>
      </c>
      <c r="J4487" s="30">
        <v>1</v>
      </c>
      <c r="K4487" s="33">
        <v>0.476</v>
      </c>
      <c r="L4487" s="33">
        <f>F4487*G4487*J4487</f>
        <v>0.476</v>
      </c>
    </row>
    <row r="4488" spans="11:12" ht="14.25">
      <c r="K4488" s="33">
        <v>4.748</v>
      </c>
      <c r="L4488" s="33">
        <f>SUM(L4486:L4487)</f>
        <v>4.748</v>
      </c>
    </row>
    <row r="4489" ht="14.25">
      <c r="D4489" s="31" t="s">
        <v>1065</v>
      </c>
    </row>
    <row r="4490" spans="4:12" ht="14.25">
      <c r="D4490" s="31" t="s">
        <v>1079</v>
      </c>
      <c r="E4490" s="32" t="s">
        <v>1067</v>
      </c>
      <c r="F4490" s="30">
        <v>0.246</v>
      </c>
      <c r="G4490" s="30">
        <v>3.5</v>
      </c>
      <c r="J4490" s="30">
        <v>1</v>
      </c>
      <c r="K4490" s="33">
        <v>0.861</v>
      </c>
      <c r="L4490" s="33">
        <f>F4490*G4490*J4490</f>
        <v>0.861</v>
      </c>
    </row>
    <row r="4491" ht="14.25">
      <c r="D4491" s="31" t="s">
        <v>1058</v>
      </c>
    </row>
    <row r="4492" spans="4:12" ht="14.25">
      <c r="D4492" s="31" t="s">
        <v>1073</v>
      </c>
      <c r="F4492" s="30">
        <v>10</v>
      </c>
      <c r="K4492" s="33">
        <v>1.92</v>
      </c>
      <c r="L4492" s="33">
        <f>L4484*F4492*0.01</f>
        <v>1.92</v>
      </c>
    </row>
    <row r="4493" spans="4:12" ht="14.25">
      <c r="D4493" s="31" t="s">
        <v>1059</v>
      </c>
      <c r="F4493" s="30">
        <v>30</v>
      </c>
      <c r="K4493" s="33">
        <v>1.4244</v>
      </c>
      <c r="L4493" s="33">
        <f>L4488*F4493*0.01</f>
        <v>1.4244</v>
      </c>
    </row>
    <row r="4494" spans="4:12" ht="14.25">
      <c r="D4494" s="31" t="s">
        <v>1068</v>
      </c>
      <c r="F4494" s="30">
        <v>95</v>
      </c>
      <c r="K4494" s="33">
        <v>0.81795</v>
      </c>
      <c r="L4494" s="33">
        <f>L4490*F4494*0.01</f>
        <v>0.8179500000000001</v>
      </c>
    </row>
    <row r="4495" spans="4:12" ht="14.25">
      <c r="D4495" s="31" t="s">
        <v>1060</v>
      </c>
      <c r="K4495" s="33">
        <v>24.809</v>
      </c>
      <c r="L4495" s="33">
        <f>L4484+L4488+L4490</f>
        <v>24.809</v>
      </c>
    </row>
    <row r="4496" spans="4:12" ht="14.25">
      <c r="D4496" s="31" t="s">
        <v>1061</v>
      </c>
      <c r="K4496" s="33">
        <v>4.16235</v>
      </c>
      <c r="L4496" s="33">
        <f>L4492+L4493+L4494</f>
        <v>4.16235</v>
      </c>
    </row>
    <row r="4497" spans="4:12" ht="14.25">
      <c r="D4497" s="31" t="s">
        <v>1062</v>
      </c>
      <c r="F4497" s="30">
        <v>10</v>
      </c>
      <c r="K4497" s="33">
        <v>2.89713</v>
      </c>
      <c r="L4497" s="33">
        <f>L4484*F4497*0.01+L4492*F4497*0.01+L4488*F4497*0.01+L4493*F4497*0.01+L4490*F4497*0.01+L4494*F4497*0.01</f>
        <v>2.8971350000000005</v>
      </c>
    </row>
    <row r="4498" spans="4:12" ht="14.25">
      <c r="D4498" s="31" t="s">
        <v>1063</v>
      </c>
      <c r="K4498" s="33">
        <v>31.86848</v>
      </c>
      <c r="L4498" s="33">
        <f>L4484+L4488+L4490+L4496+L4497</f>
        <v>31.868485</v>
      </c>
    </row>
    <row r="4500" spans="1:6" ht="14.25">
      <c r="A4500" s="30" t="s">
        <v>302</v>
      </c>
      <c r="B4500" s="30" t="s">
        <v>592</v>
      </c>
      <c r="D4500" s="31" t="s">
        <v>914</v>
      </c>
      <c r="E4500" s="32" t="s">
        <v>725</v>
      </c>
      <c r="F4500" s="30">
        <v>4.1</v>
      </c>
    </row>
    <row r="4502" ht="14.25">
      <c r="D4502" s="31" t="s">
        <v>1070</v>
      </c>
    </row>
    <row r="4503" spans="6:11" ht="14.25">
      <c r="F4503" s="30" t="s">
        <v>1053</v>
      </c>
      <c r="G4503" s="30" t="s">
        <v>720</v>
      </c>
      <c r="H4503" s="30" t="s">
        <v>1046</v>
      </c>
      <c r="I4503" s="30" t="s">
        <v>1047</v>
      </c>
      <c r="J4503" s="30" t="s">
        <v>1048</v>
      </c>
      <c r="K4503" s="33" t="s">
        <v>1054</v>
      </c>
    </row>
    <row r="4504" spans="4:12" ht="14.25">
      <c r="D4504" s="31" t="s">
        <v>1255</v>
      </c>
      <c r="E4504" s="32" t="s">
        <v>725</v>
      </c>
      <c r="F4504" s="30">
        <v>1</v>
      </c>
      <c r="G4504" s="30">
        <v>85</v>
      </c>
      <c r="H4504" s="30">
        <v>0</v>
      </c>
      <c r="I4504" s="30">
        <v>85</v>
      </c>
      <c r="J4504" s="30">
        <v>1</v>
      </c>
      <c r="K4504" s="33">
        <v>85</v>
      </c>
      <c r="L4504" s="33">
        <f>F4504*G4504*(1+H4504*0.01)*J4504</f>
        <v>85</v>
      </c>
    </row>
    <row r="4505" ht="14.25">
      <c r="D4505" s="31" t="s">
        <v>1052</v>
      </c>
    </row>
    <row r="4506" spans="4:12" ht="28.5">
      <c r="D4506" s="31" t="s">
        <v>1262</v>
      </c>
      <c r="E4506" s="32" t="s">
        <v>1056</v>
      </c>
      <c r="F4506" s="30">
        <v>0.057</v>
      </c>
      <c r="G4506" s="30">
        <v>50</v>
      </c>
      <c r="J4506" s="30">
        <v>1</v>
      </c>
      <c r="K4506" s="33">
        <v>2.85</v>
      </c>
      <c r="L4506" s="33">
        <f>F4506*G4506*J4506</f>
        <v>2.85</v>
      </c>
    </row>
    <row r="4507" ht="14.25">
      <c r="D4507" s="31" t="s">
        <v>1065</v>
      </c>
    </row>
    <row r="4508" spans="4:12" ht="14.25">
      <c r="D4508" s="31" t="s">
        <v>1079</v>
      </c>
      <c r="E4508" s="32" t="s">
        <v>1067</v>
      </c>
      <c r="F4508" s="30">
        <v>2.739</v>
      </c>
      <c r="G4508" s="30">
        <v>3.5</v>
      </c>
      <c r="J4508" s="30">
        <v>1</v>
      </c>
      <c r="K4508" s="33">
        <v>9.5865</v>
      </c>
      <c r="L4508" s="33">
        <f>F4508*G4508*J4508</f>
        <v>9.5865</v>
      </c>
    </row>
    <row r="4509" spans="4:12" ht="14.25">
      <c r="D4509" s="31" t="s">
        <v>1097</v>
      </c>
      <c r="E4509" s="32" t="s">
        <v>1067</v>
      </c>
      <c r="F4509" s="30">
        <v>0.913</v>
      </c>
      <c r="G4509" s="30">
        <v>3.5</v>
      </c>
      <c r="J4509" s="30">
        <v>1</v>
      </c>
      <c r="K4509" s="33">
        <v>3.1955</v>
      </c>
      <c r="L4509" s="33">
        <f>F4509*G4509*J4509</f>
        <v>3.1955</v>
      </c>
    </row>
    <row r="4510" spans="4:12" ht="14.25">
      <c r="D4510" s="31" t="s">
        <v>1072</v>
      </c>
      <c r="E4510" s="32" t="s">
        <v>1067</v>
      </c>
      <c r="F4510" s="30">
        <v>0.778</v>
      </c>
      <c r="G4510" s="30">
        <v>3.5</v>
      </c>
      <c r="J4510" s="30">
        <v>1</v>
      </c>
      <c r="K4510" s="33">
        <v>2.723</v>
      </c>
      <c r="L4510" s="33">
        <f>F4510*G4510*J4510</f>
        <v>2.723</v>
      </c>
    </row>
    <row r="4511" spans="11:12" ht="14.25">
      <c r="K4511" s="33">
        <v>15.505</v>
      </c>
      <c r="L4511" s="33">
        <f>SUM(L4508:L4510)</f>
        <v>15.504999999999999</v>
      </c>
    </row>
    <row r="4512" ht="14.25">
      <c r="D4512" s="31" t="s">
        <v>1058</v>
      </c>
    </row>
    <row r="4513" spans="4:12" ht="14.25">
      <c r="D4513" s="31" t="s">
        <v>1073</v>
      </c>
      <c r="F4513" s="30">
        <v>10</v>
      </c>
      <c r="K4513" s="33">
        <v>8.5</v>
      </c>
      <c r="L4513" s="33">
        <f>L4504*F4513*0.01</f>
        <v>8.5</v>
      </c>
    </row>
    <row r="4514" spans="4:12" ht="14.25">
      <c r="D4514" s="31" t="s">
        <v>1059</v>
      </c>
      <c r="F4514" s="30">
        <v>30</v>
      </c>
      <c r="K4514" s="33">
        <v>0.855</v>
      </c>
      <c r="L4514" s="33">
        <f>L4506*F4514*0.01</f>
        <v>0.855</v>
      </c>
    </row>
    <row r="4515" spans="4:12" ht="14.25">
      <c r="D4515" s="31" t="s">
        <v>1068</v>
      </c>
      <c r="F4515" s="30">
        <v>95</v>
      </c>
      <c r="K4515" s="33">
        <v>14.72975</v>
      </c>
      <c r="L4515" s="33">
        <f>L4511*F4515*0.01</f>
        <v>14.72975</v>
      </c>
    </row>
    <row r="4516" spans="4:12" ht="14.25">
      <c r="D4516" s="31" t="s">
        <v>1060</v>
      </c>
      <c r="K4516" s="33">
        <v>103.355</v>
      </c>
      <c r="L4516" s="33">
        <f>L4504+L4506+L4511</f>
        <v>103.35499999999999</v>
      </c>
    </row>
    <row r="4517" spans="4:12" ht="14.25">
      <c r="D4517" s="31" t="s">
        <v>1061</v>
      </c>
      <c r="K4517" s="33">
        <v>24.08475</v>
      </c>
      <c r="L4517" s="33">
        <f>L4513+L4514+L4515</f>
        <v>24.08475</v>
      </c>
    </row>
    <row r="4518" spans="4:12" ht="14.25">
      <c r="D4518" s="31" t="s">
        <v>1062</v>
      </c>
      <c r="F4518" s="30">
        <v>10</v>
      </c>
      <c r="K4518" s="33">
        <v>12.74397</v>
      </c>
      <c r="L4518" s="33">
        <f>L4504*F4518*0.01+L4513*F4518*0.01+L4506*F4518*0.01+L4514*F4518*0.01+L4511*F4518*0.01+L4515*F4518*0.01</f>
        <v>12.743974999999999</v>
      </c>
    </row>
    <row r="4519" spans="4:12" ht="14.25">
      <c r="D4519" s="31" t="s">
        <v>1063</v>
      </c>
      <c r="K4519" s="33">
        <v>140.18372</v>
      </c>
      <c r="L4519" s="33">
        <f>L4504+L4506+L4511+L4517+L4518</f>
        <v>140.18372499999998</v>
      </c>
    </row>
    <row r="4521" spans="1:6" ht="28.5">
      <c r="A4521" s="30" t="s">
        <v>304</v>
      </c>
      <c r="B4521" s="30" t="s">
        <v>656</v>
      </c>
      <c r="C4521" s="30" t="s">
        <v>657</v>
      </c>
      <c r="D4521" s="31" t="s">
        <v>915</v>
      </c>
      <c r="E4521" s="32" t="s">
        <v>800</v>
      </c>
      <c r="F4521" s="30">
        <v>160</v>
      </c>
    </row>
    <row r="4523" ht="14.25">
      <c r="D4523" s="31" t="s">
        <v>1070</v>
      </c>
    </row>
    <row r="4524" spans="6:11" ht="14.25">
      <c r="F4524" s="30" t="s">
        <v>1053</v>
      </c>
      <c r="G4524" s="30" t="s">
        <v>720</v>
      </c>
      <c r="H4524" s="30" t="s">
        <v>1046</v>
      </c>
      <c r="I4524" s="30" t="s">
        <v>1047</v>
      </c>
      <c r="J4524" s="30" t="s">
        <v>1048</v>
      </c>
      <c r="K4524" s="33" t="s">
        <v>1054</v>
      </c>
    </row>
    <row r="4525" spans="3:12" ht="14.25">
      <c r="C4525" s="30" t="s">
        <v>510</v>
      </c>
      <c r="D4525" s="31" t="s">
        <v>1099</v>
      </c>
      <c r="E4525" s="32" t="s">
        <v>725</v>
      </c>
      <c r="F4525" s="30">
        <v>0.0012</v>
      </c>
      <c r="G4525" s="30">
        <v>300</v>
      </c>
      <c r="H4525" s="30">
        <v>0</v>
      </c>
      <c r="I4525" s="30">
        <v>300</v>
      </c>
      <c r="J4525" s="30">
        <v>1</v>
      </c>
      <c r="K4525" s="33">
        <v>0.36</v>
      </c>
      <c r="L4525" s="33">
        <f>F4525*G4525*(1+H4525*0.01)*J4525</f>
        <v>0.36</v>
      </c>
    </row>
    <row r="4526" spans="4:12" ht="14.25">
      <c r="D4526" s="31" t="s">
        <v>1100</v>
      </c>
      <c r="E4526" s="32" t="s">
        <v>725</v>
      </c>
      <c r="F4526" s="30">
        <v>0.0047</v>
      </c>
      <c r="G4526" s="30">
        <v>280</v>
      </c>
      <c r="H4526" s="30">
        <v>0</v>
      </c>
      <c r="I4526" s="30">
        <v>280</v>
      </c>
      <c r="J4526" s="30">
        <v>1</v>
      </c>
      <c r="K4526" s="33">
        <v>1.316</v>
      </c>
      <c r="L4526" s="33">
        <f>F4526*G4526*(1+H4526*0.01)*J4526</f>
        <v>1.316</v>
      </c>
    </row>
    <row r="4527" spans="3:12" ht="14.25">
      <c r="C4527" s="30" t="s">
        <v>517</v>
      </c>
      <c r="D4527" s="31" t="s">
        <v>1116</v>
      </c>
      <c r="E4527" s="32" t="s">
        <v>811</v>
      </c>
      <c r="F4527" s="30">
        <v>0.03</v>
      </c>
      <c r="G4527" s="30">
        <v>1.54</v>
      </c>
      <c r="H4527" s="30">
        <v>0</v>
      </c>
      <c r="I4527" s="30">
        <v>1.54</v>
      </c>
      <c r="J4527" s="30">
        <v>1</v>
      </c>
      <c r="K4527" s="33">
        <v>0.0462</v>
      </c>
      <c r="L4527" s="33">
        <f>F4527*G4527*(1+H4527*0.01)*J4527</f>
        <v>0.0462</v>
      </c>
    </row>
    <row r="4528" spans="3:12" ht="14.25">
      <c r="C4528" s="30" t="s">
        <v>519</v>
      </c>
      <c r="D4528" s="31" t="s">
        <v>1118</v>
      </c>
      <c r="E4528" s="32" t="s">
        <v>811</v>
      </c>
      <c r="F4528" s="30">
        <v>0.13</v>
      </c>
      <c r="G4528" s="30">
        <v>2.9</v>
      </c>
      <c r="H4528" s="30">
        <v>0</v>
      </c>
      <c r="I4528" s="30">
        <v>2.9</v>
      </c>
      <c r="J4528" s="30">
        <v>1</v>
      </c>
      <c r="K4528" s="33">
        <v>0.377</v>
      </c>
      <c r="L4528" s="33">
        <f>F4528*G4528*(1+H4528*0.01)*J4528</f>
        <v>0.377</v>
      </c>
    </row>
    <row r="4529" spans="3:12" ht="14.25">
      <c r="C4529" s="30" t="s">
        <v>520</v>
      </c>
      <c r="D4529" s="31" t="s">
        <v>1119</v>
      </c>
      <c r="E4529" s="32" t="s">
        <v>811</v>
      </c>
      <c r="F4529" s="30">
        <v>0.1</v>
      </c>
      <c r="G4529" s="30">
        <v>2</v>
      </c>
      <c r="H4529" s="30">
        <v>0</v>
      </c>
      <c r="I4529" s="30">
        <v>2</v>
      </c>
      <c r="J4529" s="30">
        <v>1</v>
      </c>
      <c r="K4529" s="33">
        <v>0.2</v>
      </c>
      <c r="L4529" s="33">
        <f>F4529*G4529*(1+H4529*0.01)*J4529</f>
        <v>0.2</v>
      </c>
    </row>
    <row r="4530" spans="11:12" ht="14.25">
      <c r="K4530" s="33">
        <v>2.2992</v>
      </c>
      <c r="L4530" s="33">
        <f>SUM(L4525:L4529)</f>
        <v>2.2992000000000004</v>
      </c>
    </row>
    <row r="4531" ht="14.25">
      <c r="D4531" s="31" t="s">
        <v>1052</v>
      </c>
    </row>
    <row r="4532" spans="4:12" ht="14.25">
      <c r="D4532" s="31" t="s">
        <v>1282</v>
      </c>
      <c r="E4532" s="32" t="s">
        <v>1056</v>
      </c>
      <c r="F4532" s="30">
        <v>0.0044</v>
      </c>
      <c r="G4532" s="30">
        <v>150</v>
      </c>
      <c r="J4532" s="30">
        <v>1</v>
      </c>
      <c r="K4532" s="33">
        <v>0.66</v>
      </c>
      <c r="L4532" s="33">
        <f>F4532*G4532*J4532</f>
        <v>0.66</v>
      </c>
    </row>
    <row r="4533" ht="14.25">
      <c r="D4533" s="31" t="s">
        <v>1065</v>
      </c>
    </row>
    <row r="4534" spans="4:12" ht="14.25">
      <c r="D4534" s="31" t="s">
        <v>1127</v>
      </c>
      <c r="E4534" s="32" t="s">
        <v>1067</v>
      </c>
      <c r="F4534" s="30">
        <v>0.895</v>
      </c>
      <c r="G4534" s="30">
        <v>3.5</v>
      </c>
      <c r="J4534" s="30">
        <v>1</v>
      </c>
      <c r="K4534" s="33">
        <v>3.1325</v>
      </c>
      <c r="L4534" s="33">
        <f>F4534*G4534*J4534</f>
        <v>3.1325000000000003</v>
      </c>
    </row>
    <row r="4535" spans="4:12" ht="14.25">
      <c r="D4535" s="31" t="s">
        <v>1313</v>
      </c>
      <c r="E4535" s="32" t="s">
        <v>1067</v>
      </c>
      <c r="F4535" s="30">
        <v>1.654</v>
      </c>
      <c r="G4535" s="30">
        <v>3.5</v>
      </c>
      <c r="J4535" s="30">
        <v>1</v>
      </c>
      <c r="K4535" s="33">
        <v>5.789</v>
      </c>
      <c r="L4535" s="33">
        <f>F4535*G4535*J4535</f>
        <v>5.789</v>
      </c>
    </row>
    <row r="4536" spans="4:12" ht="14.25">
      <c r="D4536" s="31" t="s">
        <v>1072</v>
      </c>
      <c r="E4536" s="32" t="s">
        <v>1067</v>
      </c>
      <c r="F4536" s="30">
        <v>0.818</v>
      </c>
      <c r="G4536" s="30">
        <v>3.5</v>
      </c>
      <c r="J4536" s="30">
        <v>1</v>
      </c>
      <c r="K4536" s="33">
        <v>2.863</v>
      </c>
      <c r="L4536" s="33">
        <f>F4536*G4536*J4536</f>
        <v>2.863</v>
      </c>
    </row>
    <row r="4537" spans="11:12" ht="14.25">
      <c r="K4537" s="33">
        <v>11.7845</v>
      </c>
      <c r="L4537" s="33">
        <f>SUM(L4534:L4536)</f>
        <v>11.7845</v>
      </c>
    </row>
    <row r="4538" ht="14.25">
      <c r="D4538" s="31" t="s">
        <v>1058</v>
      </c>
    </row>
    <row r="4539" spans="4:12" ht="14.25">
      <c r="D4539" s="31" t="s">
        <v>1073</v>
      </c>
      <c r="F4539" s="30">
        <v>10</v>
      </c>
      <c r="K4539" s="33">
        <v>0.22992</v>
      </c>
      <c r="L4539" s="33">
        <f>L4530*F4539*0.01</f>
        <v>0.22992000000000004</v>
      </c>
    </row>
    <row r="4540" spans="4:12" ht="14.25">
      <c r="D4540" s="31" t="s">
        <v>1059</v>
      </c>
      <c r="F4540" s="30">
        <v>30</v>
      </c>
      <c r="K4540" s="33">
        <v>0.198</v>
      </c>
      <c r="L4540" s="33">
        <f>L4532*F4540*0.01</f>
        <v>0.198</v>
      </c>
    </row>
    <row r="4541" spans="4:12" ht="14.25">
      <c r="D4541" s="31" t="s">
        <v>1068</v>
      </c>
      <c r="F4541" s="30">
        <v>95</v>
      </c>
      <c r="K4541" s="33">
        <v>11.19527</v>
      </c>
      <c r="L4541" s="33">
        <f>L4537*F4541*0.01</f>
        <v>11.195274999999999</v>
      </c>
    </row>
    <row r="4542" spans="4:12" ht="14.25">
      <c r="D4542" s="31" t="s">
        <v>1060</v>
      </c>
      <c r="K4542" s="33">
        <v>14.7437</v>
      </c>
      <c r="L4542" s="33">
        <f>L4530+L4532+L4537</f>
        <v>14.7437</v>
      </c>
    </row>
    <row r="4543" spans="4:12" ht="14.25">
      <c r="D4543" s="31" t="s">
        <v>1061</v>
      </c>
      <c r="K4543" s="33">
        <v>11.62319</v>
      </c>
      <c r="L4543" s="33">
        <f>L4539+L4540+L4541</f>
        <v>11.623194999999999</v>
      </c>
    </row>
    <row r="4544" spans="4:12" ht="14.25">
      <c r="D4544" s="31" t="s">
        <v>1062</v>
      </c>
      <c r="F4544" s="30">
        <v>10</v>
      </c>
      <c r="K4544" s="33">
        <v>2.63669</v>
      </c>
      <c r="L4544" s="33">
        <f>L4530*F4544*0.01+L4539*F4544*0.01+L4532*F4544*0.01+L4540*F4544*0.01+L4537*F4544*0.01+L4541*F4544*0.01</f>
        <v>2.6366894999999997</v>
      </c>
    </row>
    <row r="4545" spans="4:12" ht="14.25">
      <c r="D4545" s="31" t="s">
        <v>1063</v>
      </c>
      <c r="K4545" s="33">
        <v>29.00358</v>
      </c>
      <c r="L4545" s="33">
        <f>L4530+L4532+L4537+L4543+L4544</f>
        <v>29.0035845</v>
      </c>
    </row>
    <row r="4547" spans="1:6" ht="28.5">
      <c r="A4547" s="30" t="s">
        <v>306</v>
      </c>
      <c r="B4547" s="30" t="s">
        <v>649</v>
      </c>
      <c r="C4547" s="30" t="s">
        <v>650</v>
      </c>
      <c r="D4547" s="31" t="s">
        <v>916</v>
      </c>
      <c r="E4547" s="32" t="s">
        <v>811</v>
      </c>
      <c r="F4547" s="30">
        <v>5190</v>
      </c>
    </row>
    <row r="4549" ht="14.25">
      <c r="D4549" s="31" t="s">
        <v>1070</v>
      </c>
    </row>
    <row r="4550" spans="6:11" ht="14.25">
      <c r="F4550" s="30" t="s">
        <v>1053</v>
      </c>
      <c r="G4550" s="30" t="s">
        <v>720</v>
      </c>
      <c r="H4550" s="30" t="s">
        <v>1046</v>
      </c>
      <c r="I4550" s="30" t="s">
        <v>1047</v>
      </c>
      <c r="J4550" s="30" t="s">
        <v>1048</v>
      </c>
      <c r="K4550" s="33" t="s">
        <v>1054</v>
      </c>
    </row>
    <row r="4551" spans="3:12" ht="28.5">
      <c r="C4551" s="30" t="s">
        <v>651</v>
      </c>
      <c r="D4551" s="31" t="s">
        <v>226</v>
      </c>
      <c r="E4551" s="32" t="s">
        <v>811</v>
      </c>
      <c r="F4551" s="30">
        <v>1.015</v>
      </c>
      <c r="G4551" s="30">
        <v>1.05</v>
      </c>
      <c r="H4551" s="30">
        <v>0</v>
      </c>
      <c r="I4551" s="30">
        <v>1.05</v>
      </c>
      <c r="J4551" s="30">
        <v>1</v>
      </c>
      <c r="K4551" s="33">
        <v>1.06575</v>
      </c>
      <c r="L4551" s="33">
        <f>F4551*G4551*(1+H4551*0.01)*J4551</f>
        <v>1.06575</v>
      </c>
    </row>
    <row r="4552" spans="3:12" ht="14.25">
      <c r="C4552" s="30" t="s">
        <v>517</v>
      </c>
      <c r="D4552" s="31" t="s">
        <v>1116</v>
      </c>
      <c r="E4552" s="32" t="s">
        <v>811</v>
      </c>
      <c r="F4552" s="30">
        <v>0.003</v>
      </c>
      <c r="G4552" s="30">
        <v>1.54</v>
      </c>
      <c r="H4552" s="30">
        <v>0</v>
      </c>
      <c r="I4552" s="30">
        <v>1.54</v>
      </c>
      <c r="J4552" s="30">
        <v>1</v>
      </c>
      <c r="K4552" s="33">
        <v>0.00462</v>
      </c>
      <c r="L4552" s="33">
        <f>F4552*G4552*(1+H4552*0.01)*J4552</f>
        <v>0.00462</v>
      </c>
    </row>
    <row r="4553" spans="11:12" ht="14.25">
      <c r="K4553" s="33">
        <v>1.07037</v>
      </c>
      <c r="L4553" s="33">
        <f>SUM(L4551:L4552)</f>
        <v>1.07037</v>
      </c>
    </row>
    <row r="4554" ht="14.25">
      <c r="D4554" s="31" t="s">
        <v>1052</v>
      </c>
    </row>
    <row r="4555" spans="4:12" ht="14.25">
      <c r="D4555" s="31" t="s">
        <v>1282</v>
      </c>
      <c r="E4555" s="32" t="s">
        <v>1056</v>
      </c>
      <c r="F4555" s="30">
        <v>0.0001</v>
      </c>
      <c r="G4555" s="30">
        <v>150</v>
      </c>
      <c r="J4555" s="30">
        <v>1</v>
      </c>
      <c r="K4555" s="33">
        <v>0.015</v>
      </c>
      <c r="L4555" s="33">
        <f>F4555*G4555*J4555</f>
        <v>0.015000000000000001</v>
      </c>
    </row>
    <row r="4556" ht="14.25">
      <c r="D4556" s="31" t="s">
        <v>1065</v>
      </c>
    </row>
    <row r="4557" spans="4:12" ht="14.25">
      <c r="D4557" s="31" t="s">
        <v>1126</v>
      </c>
      <c r="E4557" s="32" t="s">
        <v>1067</v>
      </c>
      <c r="F4557" s="30">
        <v>0.01</v>
      </c>
      <c r="G4557" s="30">
        <v>3.5</v>
      </c>
      <c r="J4557" s="30">
        <v>1</v>
      </c>
      <c r="K4557" s="33">
        <v>0.035</v>
      </c>
      <c r="L4557" s="33">
        <f>F4557*G4557*J4557</f>
        <v>0.035</v>
      </c>
    </row>
    <row r="4558" spans="4:12" ht="14.25">
      <c r="D4558" s="31" t="s">
        <v>1125</v>
      </c>
      <c r="E4558" s="32" t="s">
        <v>1067</v>
      </c>
      <c r="F4558" s="30">
        <v>0.045</v>
      </c>
      <c r="G4558" s="30">
        <v>3.5</v>
      </c>
      <c r="J4558" s="30">
        <v>1</v>
      </c>
      <c r="K4558" s="33">
        <v>0.1575</v>
      </c>
      <c r="L4558" s="33">
        <f>F4558*G4558*J4558</f>
        <v>0.1575</v>
      </c>
    </row>
    <row r="4559" spans="4:12" ht="14.25">
      <c r="D4559" s="31" t="s">
        <v>1072</v>
      </c>
      <c r="E4559" s="32" t="s">
        <v>1067</v>
      </c>
      <c r="F4559" s="30">
        <v>0.01</v>
      </c>
      <c r="G4559" s="30">
        <v>3.5</v>
      </c>
      <c r="J4559" s="30">
        <v>1</v>
      </c>
      <c r="K4559" s="33">
        <v>0.035</v>
      </c>
      <c r="L4559" s="33">
        <f>F4559*G4559*J4559</f>
        <v>0.035</v>
      </c>
    </row>
    <row r="4560" spans="11:12" ht="14.25">
      <c r="K4560" s="33">
        <v>0.2275</v>
      </c>
      <c r="L4560" s="33">
        <f>SUM(L4557:L4559)</f>
        <v>0.2275</v>
      </c>
    </row>
    <row r="4561" ht="14.25">
      <c r="D4561" s="31" t="s">
        <v>1058</v>
      </c>
    </row>
    <row r="4562" spans="4:12" ht="14.25">
      <c r="D4562" s="31" t="s">
        <v>1073</v>
      </c>
      <c r="F4562" s="30">
        <v>10</v>
      </c>
      <c r="K4562" s="33">
        <v>0.10704</v>
      </c>
      <c r="L4562" s="33">
        <f>L4553*F4562*0.01</f>
        <v>0.10703700000000002</v>
      </c>
    </row>
    <row r="4563" spans="4:12" ht="14.25">
      <c r="D4563" s="31" t="s">
        <v>1059</v>
      </c>
      <c r="F4563" s="30">
        <v>30</v>
      </c>
      <c r="K4563" s="33">
        <v>0.0045</v>
      </c>
      <c r="L4563" s="33">
        <f>L4555*F4563*0.01</f>
        <v>0.0045000000000000005</v>
      </c>
    </row>
    <row r="4564" spans="4:12" ht="14.25">
      <c r="D4564" s="31" t="s">
        <v>1068</v>
      </c>
      <c r="F4564" s="30">
        <v>95</v>
      </c>
      <c r="K4564" s="33">
        <v>0.21613</v>
      </c>
      <c r="L4564" s="33">
        <f>L4560*F4564*0.01</f>
        <v>0.216125</v>
      </c>
    </row>
    <row r="4565" spans="4:12" ht="14.25">
      <c r="D4565" s="31" t="s">
        <v>1060</v>
      </c>
      <c r="K4565" s="33">
        <v>1.31287</v>
      </c>
      <c r="L4565" s="33">
        <f>L4553+L4555+L4560</f>
        <v>1.31287</v>
      </c>
    </row>
    <row r="4566" spans="4:12" ht="14.25">
      <c r="D4566" s="31" t="s">
        <v>1061</v>
      </c>
      <c r="K4566" s="33">
        <v>0.32766</v>
      </c>
      <c r="L4566" s="33">
        <f>L4562+L4563+L4564</f>
        <v>0.327662</v>
      </c>
    </row>
    <row r="4567" spans="4:12" ht="14.25">
      <c r="D4567" s="31" t="s">
        <v>1062</v>
      </c>
      <c r="F4567" s="30">
        <v>10</v>
      </c>
      <c r="K4567" s="33">
        <v>0.16405</v>
      </c>
      <c r="L4567" s="33">
        <f>L4553*F4567*0.01+L4562*F4567*0.01+L4555*F4567*0.01+L4563*F4567*0.01+L4560*F4567*0.01+L4564*F4567*0.01</f>
        <v>0.16405320000000004</v>
      </c>
    </row>
    <row r="4568" spans="4:12" ht="14.25">
      <c r="D4568" s="31" t="s">
        <v>1063</v>
      </c>
      <c r="K4568" s="33">
        <v>1.80459</v>
      </c>
      <c r="L4568" s="33">
        <f>L4553+L4555+L4560+L4566+L4567</f>
        <v>1.8045852</v>
      </c>
    </row>
    <row r="4570" spans="1:6" ht="28.5">
      <c r="A4570" s="30" t="s">
        <v>307</v>
      </c>
      <c r="D4570" s="31" t="s">
        <v>917</v>
      </c>
      <c r="E4570" s="32" t="s">
        <v>725</v>
      </c>
      <c r="F4570" s="30">
        <v>60</v>
      </c>
    </row>
    <row r="4572" ht="14.25">
      <c r="D4572" s="31" t="s">
        <v>1070</v>
      </c>
    </row>
    <row r="4573" spans="6:11" ht="14.25">
      <c r="F4573" s="30" t="s">
        <v>1053</v>
      </c>
      <c r="G4573" s="30" t="s">
        <v>720</v>
      </c>
      <c r="H4573" s="30" t="s">
        <v>1046</v>
      </c>
      <c r="I4573" s="30" t="s">
        <v>1047</v>
      </c>
      <c r="J4573" s="30" t="s">
        <v>1048</v>
      </c>
      <c r="K4573" s="33" t="s">
        <v>1054</v>
      </c>
    </row>
    <row r="4574" spans="4:12" ht="14.25">
      <c r="D4574" s="31" t="s">
        <v>260</v>
      </c>
      <c r="E4574" s="32" t="s">
        <v>725</v>
      </c>
      <c r="F4574" s="30">
        <v>1</v>
      </c>
      <c r="G4574" s="30">
        <v>98</v>
      </c>
      <c r="H4574" s="30">
        <v>0</v>
      </c>
      <c r="I4574" s="30">
        <v>98</v>
      </c>
      <c r="J4574" s="30">
        <v>1</v>
      </c>
      <c r="K4574" s="33">
        <v>98</v>
      </c>
      <c r="L4574" s="33">
        <f>F4574*G4574*(1+H4574*0.01)*J4574</f>
        <v>98</v>
      </c>
    </row>
    <row r="4575" ht="14.25">
      <c r="D4575" s="31" t="s">
        <v>1052</v>
      </c>
    </row>
    <row r="4576" spans="4:12" ht="14.25">
      <c r="D4576" s="31" t="s">
        <v>224</v>
      </c>
      <c r="E4576" s="32" t="s">
        <v>1056</v>
      </c>
      <c r="F4576" s="30">
        <v>0.028</v>
      </c>
      <c r="G4576" s="30">
        <v>350</v>
      </c>
      <c r="J4576" s="30">
        <v>1</v>
      </c>
      <c r="K4576" s="33">
        <v>9.8</v>
      </c>
      <c r="L4576" s="33">
        <f>F4576*G4576*J4576</f>
        <v>9.8</v>
      </c>
    </row>
    <row r="4577" spans="4:12" ht="14.25">
      <c r="D4577" s="31" t="s">
        <v>97</v>
      </c>
      <c r="E4577" s="32" t="s">
        <v>1056</v>
      </c>
      <c r="F4577" s="30">
        <v>0.04</v>
      </c>
      <c r="G4577" s="30">
        <v>150</v>
      </c>
      <c r="J4577" s="30">
        <v>1</v>
      </c>
      <c r="K4577" s="33">
        <v>6</v>
      </c>
      <c r="L4577" s="33">
        <f>F4577*G4577*J4577</f>
        <v>6</v>
      </c>
    </row>
    <row r="4578" spans="11:12" ht="14.25">
      <c r="K4578" s="33">
        <v>15.8</v>
      </c>
      <c r="L4578" s="33">
        <f>SUM(L4576:L4577)</f>
        <v>15.8</v>
      </c>
    </row>
    <row r="4579" ht="14.25">
      <c r="D4579" s="31" t="s">
        <v>1065</v>
      </c>
    </row>
    <row r="4580" spans="4:12" ht="14.25">
      <c r="D4580" s="31" t="s">
        <v>1183</v>
      </c>
      <c r="E4580" s="32" t="s">
        <v>1067</v>
      </c>
      <c r="F4580" s="30">
        <v>0.2713</v>
      </c>
      <c r="G4580" s="30">
        <v>3.5</v>
      </c>
      <c r="J4580" s="30">
        <v>1</v>
      </c>
      <c r="K4580" s="33">
        <v>0.94955</v>
      </c>
      <c r="L4580" s="33">
        <f>F4580*G4580*J4580</f>
        <v>0.9495499999999999</v>
      </c>
    </row>
    <row r="4581" spans="4:12" ht="14.25">
      <c r="D4581" s="31" t="s">
        <v>1072</v>
      </c>
      <c r="E4581" s="32" t="s">
        <v>1067</v>
      </c>
      <c r="F4581" s="30">
        <v>0.22054</v>
      </c>
      <c r="G4581" s="30">
        <v>3.5</v>
      </c>
      <c r="J4581" s="30">
        <v>1</v>
      </c>
      <c r="K4581" s="33">
        <v>0.77189</v>
      </c>
      <c r="L4581" s="33">
        <f>F4581*G4581*J4581</f>
        <v>0.7718900000000001</v>
      </c>
    </row>
    <row r="4582" spans="11:12" ht="14.25">
      <c r="K4582" s="33">
        <v>1.72144</v>
      </c>
      <c r="L4582" s="33">
        <f>SUM(L4580:L4581)</f>
        <v>1.7214399999999999</v>
      </c>
    </row>
    <row r="4583" ht="14.25">
      <c r="D4583" s="31" t="s">
        <v>1058</v>
      </c>
    </row>
    <row r="4584" spans="4:12" ht="14.25">
      <c r="D4584" s="31" t="s">
        <v>1073</v>
      </c>
      <c r="F4584" s="30">
        <v>10</v>
      </c>
      <c r="K4584" s="33">
        <v>9.8</v>
      </c>
      <c r="L4584" s="33">
        <f>L4574*F4584*0.01</f>
        <v>9.8</v>
      </c>
    </row>
    <row r="4585" spans="4:12" ht="14.25">
      <c r="D4585" s="31" t="s">
        <v>1059</v>
      </c>
      <c r="F4585" s="30">
        <v>30</v>
      </c>
      <c r="K4585" s="33">
        <v>4.74</v>
      </c>
      <c r="L4585" s="33">
        <f>L4578*F4585*0.01</f>
        <v>4.74</v>
      </c>
    </row>
    <row r="4586" spans="4:12" ht="14.25">
      <c r="D4586" s="31" t="s">
        <v>1068</v>
      </c>
      <c r="F4586" s="30">
        <v>95</v>
      </c>
      <c r="K4586" s="33">
        <v>1.63537</v>
      </c>
      <c r="L4586" s="33">
        <f>L4582*F4586*0.01</f>
        <v>1.635368</v>
      </c>
    </row>
    <row r="4587" spans="4:12" ht="14.25">
      <c r="D4587" s="31" t="s">
        <v>1060</v>
      </c>
      <c r="K4587" s="33">
        <v>115.52144</v>
      </c>
      <c r="L4587" s="33">
        <f>L4574+L4578+L4582</f>
        <v>115.52144</v>
      </c>
    </row>
    <row r="4588" spans="4:12" ht="14.25">
      <c r="D4588" s="31" t="s">
        <v>1061</v>
      </c>
      <c r="K4588" s="33">
        <v>16.17537</v>
      </c>
      <c r="L4588" s="33">
        <f>L4584+L4585+L4586</f>
        <v>16.175368000000002</v>
      </c>
    </row>
    <row r="4589" spans="4:12" ht="14.25">
      <c r="D4589" s="31" t="s">
        <v>1062</v>
      </c>
      <c r="F4589" s="30">
        <v>10</v>
      </c>
      <c r="K4589" s="33">
        <v>13.16968</v>
      </c>
      <c r="L4589" s="33">
        <f>L4574*F4589*0.01+L4584*F4589*0.01+L4578*F4589*0.01+L4585*F4589*0.01+L4582*F4589*0.01+L4586*F4589*0.01</f>
        <v>13.1696808</v>
      </c>
    </row>
    <row r="4590" spans="4:12" ht="14.25">
      <c r="D4590" s="31" t="s">
        <v>1063</v>
      </c>
      <c r="K4590" s="33">
        <v>144.86649</v>
      </c>
      <c r="L4590" s="33">
        <f>L4574+L4578+L4582+L4588+L4589</f>
        <v>144.8664888</v>
      </c>
    </row>
    <row r="4592" spans="1:6" ht="28.5">
      <c r="A4592" s="30" t="s">
        <v>310</v>
      </c>
      <c r="B4592" s="30" t="s">
        <v>658</v>
      </c>
      <c r="D4592" s="31" t="s">
        <v>918</v>
      </c>
      <c r="E4592" s="32" t="s">
        <v>722</v>
      </c>
      <c r="F4592" s="30">
        <v>20</v>
      </c>
    </row>
    <row r="4594" ht="14.25">
      <c r="D4594" s="31" t="s">
        <v>1070</v>
      </c>
    </row>
    <row r="4595" spans="6:11" ht="14.25">
      <c r="F4595" s="30" t="s">
        <v>1053</v>
      </c>
      <c r="G4595" s="30" t="s">
        <v>720</v>
      </c>
      <c r="H4595" s="30" t="s">
        <v>1046</v>
      </c>
      <c r="I4595" s="30" t="s">
        <v>1047</v>
      </c>
      <c r="J4595" s="30" t="s">
        <v>1048</v>
      </c>
      <c r="K4595" s="33" t="s">
        <v>1054</v>
      </c>
    </row>
    <row r="4596" spans="3:12" ht="14.25">
      <c r="C4596" s="30" t="s">
        <v>659</v>
      </c>
      <c r="D4596" s="31" t="s">
        <v>262</v>
      </c>
      <c r="E4596" s="32" t="s">
        <v>731</v>
      </c>
      <c r="F4596" s="30">
        <v>0.3</v>
      </c>
      <c r="G4596" s="30">
        <v>9</v>
      </c>
      <c r="H4596" s="30">
        <v>0</v>
      </c>
      <c r="I4596" s="30">
        <v>9</v>
      </c>
      <c r="J4596" s="30">
        <v>1</v>
      </c>
      <c r="K4596" s="33">
        <v>2.7</v>
      </c>
      <c r="L4596" s="33">
        <f>F4596*G4596*(1+H4596*0.01)*J4596</f>
        <v>2.6999999999999997</v>
      </c>
    </row>
    <row r="4597" ht="14.25">
      <c r="D4597" s="31" t="s">
        <v>1065</v>
      </c>
    </row>
    <row r="4598" spans="4:12" ht="14.25">
      <c r="D4598" s="31" t="s">
        <v>1079</v>
      </c>
      <c r="E4598" s="32" t="s">
        <v>1067</v>
      </c>
      <c r="F4598" s="30">
        <v>0.16</v>
      </c>
      <c r="G4598" s="30">
        <v>3.5</v>
      </c>
      <c r="J4598" s="30">
        <v>1</v>
      </c>
      <c r="K4598" s="33">
        <v>0.56</v>
      </c>
      <c r="L4598" s="33">
        <f>F4598*G4598*J4598</f>
        <v>0.56</v>
      </c>
    </row>
    <row r="4599" ht="14.25">
      <c r="D4599" s="31" t="s">
        <v>1058</v>
      </c>
    </row>
    <row r="4600" spans="4:12" ht="14.25">
      <c r="D4600" s="31" t="s">
        <v>1073</v>
      </c>
      <c r="F4600" s="30">
        <v>10</v>
      </c>
      <c r="K4600" s="33">
        <v>0.27</v>
      </c>
      <c r="L4600" s="33">
        <f>L4596*F4600*0.01</f>
        <v>0.26999999999999996</v>
      </c>
    </row>
    <row r="4601" spans="4:12" ht="14.25">
      <c r="D4601" s="31" t="s">
        <v>1068</v>
      </c>
      <c r="F4601" s="30">
        <v>95</v>
      </c>
      <c r="K4601" s="33">
        <v>0.532</v>
      </c>
      <c r="L4601" s="33">
        <f>L4598*F4601*0.01</f>
        <v>0.532</v>
      </c>
    </row>
    <row r="4602" spans="4:12" ht="14.25">
      <c r="D4602" s="31" t="s">
        <v>1060</v>
      </c>
      <c r="K4602" s="33">
        <v>3.26</v>
      </c>
      <c r="L4602" s="33">
        <f>L4596+L4598</f>
        <v>3.26</v>
      </c>
    </row>
    <row r="4603" spans="4:12" ht="14.25">
      <c r="D4603" s="31" t="s">
        <v>1061</v>
      </c>
      <c r="K4603" s="33">
        <v>0.802</v>
      </c>
      <c r="L4603" s="33">
        <f>L4600+L4601</f>
        <v>0.802</v>
      </c>
    </row>
    <row r="4604" spans="4:12" ht="14.25">
      <c r="D4604" s="31" t="s">
        <v>1062</v>
      </c>
      <c r="F4604" s="30">
        <v>10</v>
      </c>
      <c r="K4604" s="33">
        <v>0.4062</v>
      </c>
      <c r="L4604" s="33">
        <f>L4596*F4604*0.01+L4600*F4604*0.01+L4598*F4604*0.01+L4601*F4604*0.01</f>
        <v>0.40619999999999995</v>
      </c>
    </row>
    <row r="4605" spans="4:12" ht="14.25">
      <c r="D4605" s="31" t="s">
        <v>1063</v>
      </c>
      <c r="K4605" s="33">
        <v>4.4682</v>
      </c>
      <c r="L4605" s="33">
        <f>L4596+L4598+L4603+L4604</f>
        <v>4.4681999999999995</v>
      </c>
    </row>
    <row r="4607" spans="1:6" ht="14.25">
      <c r="A4607" s="30" t="s">
        <v>312</v>
      </c>
      <c r="B4607" s="30" t="s">
        <v>660</v>
      </c>
      <c r="C4607" s="30" t="s">
        <v>661</v>
      </c>
      <c r="D4607" s="31" t="s">
        <v>919</v>
      </c>
      <c r="E4607" s="32" t="s">
        <v>800</v>
      </c>
      <c r="F4607" s="30">
        <v>55</v>
      </c>
    </row>
    <row r="4609" ht="14.25">
      <c r="D4609" s="31" t="s">
        <v>1070</v>
      </c>
    </row>
    <row r="4610" spans="6:11" ht="14.25">
      <c r="F4610" s="30" t="s">
        <v>1053</v>
      </c>
      <c r="G4610" s="30" t="s">
        <v>720</v>
      </c>
      <c r="H4610" s="30" t="s">
        <v>1046</v>
      </c>
      <c r="I4610" s="30" t="s">
        <v>1047</v>
      </c>
      <c r="J4610" s="30" t="s">
        <v>1048</v>
      </c>
      <c r="K4610" s="33" t="s">
        <v>1054</v>
      </c>
    </row>
    <row r="4611" spans="3:12" ht="14.25">
      <c r="C4611" s="30" t="s">
        <v>567</v>
      </c>
      <c r="D4611" s="31" t="s">
        <v>264</v>
      </c>
      <c r="E4611" s="32" t="s">
        <v>811</v>
      </c>
      <c r="F4611" s="30">
        <v>12.02</v>
      </c>
      <c r="G4611" s="30">
        <v>0.1</v>
      </c>
      <c r="H4611" s="30">
        <v>0</v>
      </c>
      <c r="I4611" s="30">
        <v>0.1</v>
      </c>
      <c r="J4611" s="30">
        <v>1</v>
      </c>
      <c r="K4611" s="33">
        <v>1.202</v>
      </c>
      <c r="L4611" s="33">
        <f>F4611*G4611*(1+H4611*0.01)*J4611</f>
        <v>1.202</v>
      </c>
    </row>
    <row r="4612" spans="3:12" ht="14.25">
      <c r="C4612" s="30" t="s">
        <v>566</v>
      </c>
      <c r="D4612" s="31" t="s">
        <v>265</v>
      </c>
      <c r="E4612" s="32" t="s">
        <v>811</v>
      </c>
      <c r="F4612" s="30">
        <v>7.2</v>
      </c>
      <c r="G4612" s="30">
        <v>0.1</v>
      </c>
      <c r="H4612" s="30">
        <v>0</v>
      </c>
      <c r="I4612" s="30">
        <v>0.1</v>
      </c>
      <c r="J4612" s="30">
        <v>1</v>
      </c>
      <c r="K4612" s="33">
        <v>0.72</v>
      </c>
      <c r="L4612" s="33">
        <f>F4612*G4612*(1+H4612*0.01)*J4612</f>
        <v>0.7200000000000001</v>
      </c>
    </row>
    <row r="4613" spans="4:12" ht="14.25">
      <c r="D4613" s="31" t="s">
        <v>266</v>
      </c>
      <c r="E4613" s="32" t="s">
        <v>800</v>
      </c>
      <c r="F4613" s="30">
        <v>1</v>
      </c>
      <c r="G4613" s="30">
        <v>6</v>
      </c>
      <c r="H4613" s="30">
        <v>0</v>
      </c>
      <c r="I4613" s="30">
        <v>6</v>
      </c>
      <c r="J4613" s="30">
        <v>1</v>
      </c>
      <c r="K4613" s="33">
        <v>6</v>
      </c>
      <c r="L4613" s="33">
        <f>F4613*G4613*(1+H4613*0.01)*J4613</f>
        <v>6</v>
      </c>
    </row>
    <row r="4614" spans="4:12" ht="14.25">
      <c r="D4614" s="31" t="s">
        <v>267</v>
      </c>
      <c r="E4614" s="32" t="s">
        <v>800</v>
      </c>
      <c r="F4614" s="30">
        <v>1.05</v>
      </c>
      <c r="G4614" s="30">
        <v>13.2</v>
      </c>
      <c r="H4614" s="30">
        <v>0</v>
      </c>
      <c r="I4614" s="30">
        <v>13.2</v>
      </c>
      <c r="J4614" s="30">
        <v>1</v>
      </c>
      <c r="K4614" s="33">
        <v>13.86</v>
      </c>
      <c r="L4614" s="33">
        <f>F4614*G4614*(1+H4614*0.01)*J4614</f>
        <v>13.86</v>
      </c>
    </row>
    <row r="4615" spans="11:12" ht="14.25">
      <c r="K4615" s="33">
        <v>21.782</v>
      </c>
      <c r="L4615" s="33">
        <f>SUM(L4611:L4614)</f>
        <v>21.782</v>
      </c>
    </row>
    <row r="4616" ht="14.25">
      <c r="D4616" s="31" t="s">
        <v>1052</v>
      </c>
    </row>
    <row r="4617" spans="4:12" ht="14.25">
      <c r="D4617" s="31" t="s">
        <v>268</v>
      </c>
      <c r="E4617" s="32" t="s">
        <v>1056</v>
      </c>
      <c r="F4617" s="30">
        <v>0.0209</v>
      </c>
      <c r="G4617" s="30">
        <v>30</v>
      </c>
      <c r="J4617" s="30">
        <v>1</v>
      </c>
      <c r="K4617" s="33">
        <v>0.627</v>
      </c>
      <c r="L4617" s="33">
        <f>F4617*G4617*J4617</f>
        <v>0.627</v>
      </c>
    </row>
    <row r="4618" ht="14.25">
      <c r="D4618" s="31" t="s">
        <v>1065</v>
      </c>
    </row>
    <row r="4619" spans="4:12" ht="14.25">
      <c r="D4619" s="31" t="s">
        <v>1072</v>
      </c>
      <c r="E4619" s="32" t="s">
        <v>1067</v>
      </c>
      <c r="F4619" s="30">
        <v>0.186</v>
      </c>
      <c r="G4619" s="30">
        <v>3.5</v>
      </c>
      <c r="J4619" s="30">
        <v>1</v>
      </c>
      <c r="K4619" s="33">
        <v>0.651</v>
      </c>
      <c r="L4619" s="33">
        <f>F4619*G4619*J4619</f>
        <v>0.651</v>
      </c>
    </row>
    <row r="4620" spans="4:12" ht="14.25">
      <c r="D4620" s="31" t="s">
        <v>269</v>
      </c>
      <c r="E4620" s="32" t="s">
        <v>1067</v>
      </c>
      <c r="F4620" s="30">
        <v>1.345</v>
      </c>
      <c r="G4620" s="30">
        <v>3.5</v>
      </c>
      <c r="J4620" s="30">
        <v>1</v>
      </c>
      <c r="K4620" s="33">
        <v>4.7075</v>
      </c>
      <c r="L4620" s="33">
        <f>F4620*G4620*J4620</f>
        <v>4.7075</v>
      </c>
    </row>
    <row r="4621" spans="11:12" ht="14.25">
      <c r="K4621" s="33">
        <v>5.3585</v>
      </c>
      <c r="L4621" s="33">
        <f>SUM(L4619:L4620)</f>
        <v>5.358499999999999</v>
      </c>
    </row>
    <row r="4622" ht="14.25">
      <c r="D4622" s="31" t="s">
        <v>1058</v>
      </c>
    </row>
    <row r="4623" spans="4:12" ht="14.25">
      <c r="D4623" s="31" t="s">
        <v>1073</v>
      </c>
      <c r="F4623" s="30">
        <v>10</v>
      </c>
      <c r="K4623" s="33">
        <v>2.1782</v>
      </c>
      <c r="L4623" s="33">
        <f>L4615*F4623*0.01</f>
        <v>2.1782</v>
      </c>
    </row>
    <row r="4624" spans="4:12" ht="14.25">
      <c r="D4624" s="31" t="s">
        <v>1059</v>
      </c>
      <c r="F4624" s="30">
        <v>30</v>
      </c>
      <c r="K4624" s="33">
        <v>0.1881</v>
      </c>
      <c r="L4624" s="33">
        <f>L4617*F4624*0.01</f>
        <v>0.1881</v>
      </c>
    </row>
    <row r="4625" spans="4:12" ht="14.25">
      <c r="D4625" s="31" t="s">
        <v>1068</v>
      </c>
      <c r="F4625" s="30">
        <v>95</v>
      </c>
      <c r="K4625" s="33">
        <v>5.09057</v>
      </c>
      <c r="L4625" s="33">
        <f>L4621*F4625*0.01</f>
        <v>5.090574999999999</v>
      </c>
    </row>
    <row r="4626" spans="4:12" ht="14.25">
      <c r="D4626" s="31" t="s">
        <v>1060</v>
      </c>
      <c r="K4626" s="33">
        <v>27.7675</v>
      </c>
      <c r="L4626" s="33">
        <f>L4615+L4617+L4621</f>
        <v>27.7675</v>
      </c>
    </row>
    <row r="4627" spans="4:12" ht="14.25">
      <c r="D4627" s="31" t="s">
        <v>1061</v>
      </c>
      <c r="K4627" s="33">
        <v>7.45687</v>
      </c>
      <c r="L4627" s="33">
        <f>L4623+L4624+L4625</f>
        <v>7.456874999999999</v>
      </c>
    </row>
    <row r="4628" spans="4:12" ht="14.25">
      <c r="D4628" s="31" t="s">
        <v>1062</v>
      </c>
      <c r="F4628" s="30">
        <v>10</v>
      </c>
      <c r="K4628" s="33">
        <v>3.52244</v>
      </c>
      <c r="L4628" s="33">
        <f>L4615*F4628*0.01+L4623*F4628*0.01+L4617*F4628*0.01+L4624*F4628*0.01+L4621*F4628*0.01+L4625*F4628*0.01</f>
        <v>3.5224375</v>
      </c>
    </row>
    <row r="4629" spans="4:12" ht="14.25">
      <c r="D4629" s="31" t="s">
        <v>1063</v>
      </c>
      <c r="K4629" s="33">
        <v>38.74681</v>
      </c>
      <c r="L4629" s="33">
        <f>L4615+L4617+L4621+L4627+L4628</f>
        <v>38.7468125</v>
      </c>
    </row>
    <row r="4631" spans="1:6" ht="28.5">
      <c r="A4631" s="30" t="s">
        <v>314</v>
      </c>
      <c r="C4631" s="30" t="s">
        <v>662</v>
      </c>
      <c r="D4631" s="31" t="s">
        <v>920</v>
      </c>
      <c r="E4631" s="32" t="s">
        <v>731</v>
      </c>
      <c r="F4631" s="30">
        <v>20</v>
      </c>
    </row>
    <row r="4633" ht="14.25">
      <c r="D4633" s="31" t="s">
        <v>1070</v>
      </c>
    </row>
    <row r="4634" spans="6:11" ht="14.25">
      <c r="F4634" s="30" t="s">
        <v>1053</v>
      </c>
      <c r="G4634" s="30" t="s">
        <v>720</v>
      </c>
      <c r="H4634" s="30" t="s">
        <v>1046</v>
      </c>
      <c r="I4634" s="30" t="s">
        <v>1047</v>
      </c>
      <c r="J4634" s="30" t="s">
        <v>1048</v>
      </c>
      <c r="K4634" s="33" t="s">
        <v>1054</v>
      </c>
    </row>
    <row r="4635" spans="3:12" ht="14.25">
      <c r="C4635" s="30">
        <v>115809</v>
      </c>
      <c r="D4635" s="31" t="s">
        <v>1135</v>
      </c>
      <c r="E4635" s="32" t="s">
        <v>1136</v>
      </c>
      <c r="F4635" s="30">
        <v>0</v>
      </c>
      <c r="G4635" s="30">
        <v>2.5</v>
      </c>
      <c r="H4635" s="30">
        <v>0</v>
      </c>
      <c r="I4635" s="30">
        <v>2.5</v>
      </c>
      <c r="J4635" s="30">
        <v>1</v>
      </c>
      <c r="K4635" s="33">
        <v>0</v>
      </c>
      <c r="L4635" s="33">
        <f>F4635*G4635*(1+H4635*0.01)*J4635</f>
        <v>0</v>
      </c>
    </row>
    <row r="4636" spans="3:12" ht="14.25">
      <c r="C4636" s="30">
        <v>364669</v>
      </c>
      <c r="D4636" s="31" t="s">
        <v>1137</v>
      </c>
      <c r="E4636" s="32" t="s">
        <v>811</v>
      </c>
      <c r="F4636" s="30">
        <v>0</v>
      </c>
      <c r="G4636" s="30">
        <v>2.5</v>
      </c>
      <c r="H4636" s="30">
        <v>0</v>
      </c>
      <c r="I4636" s="30">
        <v>2.5</v>
      </c>
      <c r="J4636" s="30">
        <v>1</v>
      </c>
      <c r="K4636" s="33">
        <v>0</v>
      </c>
      <c r="L4636" s="33">
        <f>F4636*G4636*(1+H4636*0.01)*J4636</f>
        <v>0</v>
      </c>
    </row>
    <row r="4637" spans="4:12" ht="14.25">
      <c r="D4637" s="31" t="s">
        <v>271</v>
      </c>
      <c r="E4637" s="32" t="s">
        <v>722</v>
      </c>
      <c r="F4637" s="30">
        <v>1</v>
      </c>
      <c r="G4637" s="30">
        <v>11.25</v>
      </c>
      <c r="H4637" s="30">
        <v>0</v>
      </c>
      <c r="I4637" s="30">
        <v>11.25</v>
      </c>
      <c r="J4637" s="30">
        <v>1</v>
      </c>
      <c r="K4637" s="33">
        <v>11.25</v>
      </c>
      <c r="L4637" s="33">
        <f>F4637*G4637*(1+H4637*0.01)*J4637</f>
        <v>11.25</v>
      </c>
    </row>
    <row r="4638" spans="11:12" ht="14.25">
      <c r="K4638" s="33">
        <v>11.25</v>
      </c>
      <c r="L4638" s="33">
        <f>SUM(L4635:L4637)</f>
        <v>11.25</v>
      </c>
    </row>
    <row r="4639" ht="14.25">
      <c r="D4639" s="31" t="s">
        <v>1052</v>
      </c>
    </row>
    <row r="4640" spans="4:12" ht="14.25">
      <c r="D4640" s="31" t="s">
        <v>1139</v>
      </c>
      <c r="E4640" s="32" t="s">
        <v>1056</v>
      </c>
      <c r="F4640" s="30">
        <v>0</v>
      </c>
      <c r="G4640" s="30">
        <v>50</v>
      </c>
      <c r="J4640" s="30">
        <v>1</v>
      </c>
      <c r="K4640" s="33">
        <v>0</v>
      </c>
      <c r="L4640" s="33">
        <f>F4640*G4640*J4640</f>
        <v>0</v>
      </c>
    </row>
    <row r="4641" spans="4:12" ht="14.25">
      <c r="D4641" s="31" t="s">
        <v>1140</v>
      </c>
      <c r="E4641" s="32" t="s">
        <v>1056</v>
      </c>
      <c r="F4641" s="30">
        <v>0</v>
      </c>
      <c r="G4641" s="30">
        <v>50</v>
      </c>
      <c r="J4641" s="30">
        <v>1</v>
      </c>
      <c r="K4641" s="33">
        <v>0</v>
      </c>
      <c r="L4641" s="33">
        <f>F4641*G4641*J4641</f>
        <v>0</v>
      </c>
    </row>
    <row r="4642" spans="4:12" ht="14.25">
      <c r="D4642" s="31" t="s">
        <v>1</v>
      </c>
      <c r="E4642" s="32" t="s">
        <v>1056</v>
      </c>
      <c r="F4642" s="30">
        <v>0.008</v>
      </c>
      <c r="G4642" s="30">
        <v>390</v>
      </c>
      <c r="J4642" s="30">
        <v>1</v>
      </c>
      <c r="K4642" s="33">
        <v>3.12</v>
      </c>
      <c r="L4642" s="33">
        <f>F4642*G4642*J4642</f>
        <v>3.12</v>
      </c>
    </row>
    <row r="4643" spans="11:12" ht="14.25">
      <c r="K4643" s="33">
        <v>3.12</v>
      </c>
      <c r="L4643" s="33">
        <f>SUM(L4640:L4642)</f>
        <v>3.12</v>
      </c>
    </row>
    <row r="4644" ht="14.25">
      <c r="D4644" s="31" t="s">
        <v>1065</v>
      </c>
    </row>
    <row r="4645" spans="4:12" ht="14.25">
      <c r="D4645" s="31" t="s">
        <v>1141</v>
      </c>
      <c r="E4645" s="32" t="s">
        <v>1067</v>
      </c>
      <c r="F4645" s="30">
        <v>0</v>
      </c>
      <c r="G4645" s="30">
        <v>3.5</v>
      </c>
      <c r="J4645" s="30">
        <v>1</v>
      </c>
      <c r="K4645" s="33">
        <v>0</v>
      </c>
      <c r="L4645" s="33">
        <f>F4645*G4645*J4645</f>
        <v>0</v>
      </c>
    </row>
    <row r="4646" spans="4:12" ht="14.25">
      <c r="D4646" s="31" t="s">
        <v>1142</v>
      </c>
      <c r="E4646" s="32" t="s">
        <v>1067</v>
      </c>
      <c r="F4646" s="30">
        <v>1</v>
      </c>
      <c r="G4646" s="30">
        <v>3.5</v>
      </c>
      <c r="J4646" s="30">
        <v>1</v>
      </c>
      <c r="K4646" s="33">
        <v>3.5</v>
      </c>
      <c r="L4646" s="33">
        <f>F4646*G4646*J4646</f>
        <v>3.5</v>
      </c>
    </row>
    <row r="4647" spans="4:12" ht="14.25">
      <c r="D4647" s="31" t="s">
        <v>1143</v>
      </c>
      <c r="E4647" s="32" t="s">
        <v>1067</v>
      </c>
      <c r="F4647" s="30">
        <v>0</v>
      </c>
      <c r="G4647" s="30">
        <v>3.5</v>
      </c>
      <c r="J4647" s="30">
        <v>1</v>
      </c>
      <c r="K4647" s="33">
        <v>0</v>
      </c>
      <c r="L4647" s="33">
        <f>F4647*G4647*J4647</f>
        <v>0</v>
      </c>
    </row>
    <row r="4648" spans="4:12" ht="14.25">
      <c r="D4648" s="31" t="s">
        <v>1144</v>
      </c>
      <c r="E4648" s="32" t="s">
        <v>1067</v>
      </c>
      <c r="F4648" s="30">
        <v>0.2933</v>
      </c>
      <c r="G4648" s="30">
        <v>3.5</v>
      </c>
      <c r="J4648" s="30">
        <v>1</v>
      </c>
      <c r="K4648" s="33">
        <v>1.02655</v>
      </c>
      <c r="L4648" s="33">
        <f>F4648*G4648*J4648</f>
        <v>1.02655</v>
      </c>
    </row>
    <row r="4649" spans="11:12" ht="14.25">
      <c r="K4649" s="33">
        <v>4.52655</v>
      </c>
      <c r="L4649" s="33">
        <f>SUM(L4645:L4648)</f>
        <v>4.52655</v>
      </c>
    </row>
    <row r="4650" ht="14.25">
      <c r="D4650" s="31" t="s">
        <v>1058</v>
      </c>
    </row>
    <row r="4651" spans="4:12" ht="14.25">
      <c r="D4651" s="31" t="s">
        <v>1073</v>
      </c>
      <c r="F4651" s="30">
        <v>10</v>
      </c>
      <c r="K4651" s="33">
        <v>1.125</v>
      </c>
      <c r="L4651" s="33">
        <f>L4638*F4651*0.01</f>
        <v>1.125</v>
      </c>
    </row>
    <row r="4652" spans="4:12" ht="14.25">
      <c r="D4652" s="31" t="s">
        <v>1059</v>
      </c>
      <c r="F4652" s="30">
        <v>30</v>
      </c>
      <c r="K4652" s="33">
        <v>0.936</v>
      </c>
      <c r="L4652" s="33">
        <f>L4643*F4652*0.01</f>
        <v>0.936</v>
      </c>
    </row>
    <row r="4653" spans="4:12" ht="14.25">
      <c r="D4653" s="31" t="s">
        <v>1068</v>
      </c>
      <c r="F4653" s="30">
        <v>95</v>
      </c>
      <c r="K4653" s="33">
        <v>4.30022</v>
      </c>
      <c r="L4653" s="33">
        <f>L4649*F4653*0.01</f>
        <v>4.3002225</v>
      </c>
    </row>
    <row r="4654" spans="4:12" ht="14.25">
      <c r="D4654" s="31" t="s">
        <v>1060</v>
      </c>
      <c r="K4654" s="33">
        <v>18.89655</v>
      </c>
      <c r="L4654" s="33">
        <f>L4638+L4643+L4649</f>
        <v>18.89655</v>
      </c>
    </row>
    <row r="4655" spans="4:12" ht="14.25">
      <c r="D4655" s="31" t="s">
        <v>1061</v>
      </c>
      <c r="K4655" s="33">
        <v>6.36122</v>
      </c>
      <c r="L4655" s="33">
        <f>L4651+L4652+L4653</f>
        <v>6.3612225</v>
      </c>
    </row>
    <row r="4656" spans="4:12" ht="14.25">
      <c r="D4656" s="31" t="s">
        <v>1062</v>
      </c>
      <c r="F4656" s="30">
        <v>10</v>
      </c>
      <c r="K4656" s="33">
        <v>2.52578</v>
      </c>
      <c r="L4656" s="33">
        <f>L4638*F4656*0.01+L4651*F4656*0.01+L4643*F4656*0.01+L4652*F4656*0.01+L4649*F4656*0.01+L4653*F4656*0.01</f>
        <v>2.52577725</v>
      </c>
    </row>
    <row r="4657" spans="4:12" ht="14.25">
      <c r="D4657" s="31" t="s">
        <v>1063</v>
      </c>
      <c r="K4657" s="33">
        <v>27.78355</v>
      </c>
      <c r="L4657" s="33">
        <f>L4638+L4643+L4649+L4655+L4656</f>
        <v>27.783549750000002</v>
      </c>
    </row>
    <row r="4659" spans="1:6" ht="14.25">
      <c r="A4659" s="30" t="s">
        <v>316</v>
      </c>
      <c r="D4659" s="31" t="s">
        <v>921</v>
      </c>
      <c r="E4659" s="32" t="s">
        <v>800</v>
      </c>
      <c r="F4659" s="30">
        <v>21360</v>
      </c>
    </row>
    <row r="4661" ht="14.25">
      <c r="D4661" s="31" t="s">
        <v>1065</v>
      </c>
    </row>
    <row r="4662" spans="6:11" ht="14.25">
      <c r="F4662" s="30" t="s">
        <v>1053</v>
      </c>
      <c r="G4662" s="30" t="s">
        <v>720</v>
      </c>
      <c r="H4662" s="30" t="s">
        <v>1046</v>
      </c>
      <c r="I4662" s="30" t="s">
        <v>1047</v>
      </c>
      <c r="J4662" s="30" t="s">
        <v>1048</v>
      </c>
      <c r="K4662" s="33" t="s">
        <v>1054</v>
      </c>
    </row>
    <row r="4663" spans="4:12" ht="14.25">
      <c r="D4663" s="31" t="s">
        <v>1072</v>
      </c>
      <c r="E4663" s="32" t="s">
        <v>1067</v>
      </c>
      <c r="F4663" s="30">
        <v>0.56</v>
      </c>
      <c r="G4663" s="30">
        <v>3.5</v>
      </c>
      <c r="J4663" s="30">
        <v>1</v>
      </c>
      <c r="K4663" s="33">
        <v>1.96</v>
      </c>
      <c r="L4663" s="33">
        <f>F4663*G4663*J4663</f>
        <v>1.9600000000000002</v>
      </c>
    </row>
    <row r="4664" ht="14.25">
      <c r="D4664" s="31" t="s">
        <v>1082</v>
      </c>
    </row>
    <row r="4665" spans="4:12" ht="14.25">
      <c r="D4665" s="31" t="s">
        <v>273</v>
      </c>
      <c r="E4665" s="32" t="s">
        <v>1045</v>
      </c>
      <c r="F4665" s="30">
        <v>0.05</v>
      </c>
      <c r="G4665" s="30">
        <v>7.2</v>
      </c>
      <c r="J4665" s="30">
        <v>1</v>
      </c>
      <c r="K4665" s="33">
        <v>0.36</v>
      </c>
      <c r="L4665" s="33">
        <f>F4665*G4665*J4665</f>
        <v>0.36000000000000004</v>
      </c>
    </row>
    <row r="4666" ht="14.25">
      <c r="D4666" s="31" t="s">
        <v>1058</v>
      </c>
    </row>
    <row r="4667" spans="4:12" ht="14.25">
      <c r="D4667" s="31" t="s">
        <v>1068</v>
      </c>
      <c r="F4667" s="30">
        <v>95</v>
      </c>
      <c r="K4667" s="33">
        <v>1.862</v>
      </c>
      <c r="L4667" s="33">
        <f>L4663*F4667*0.01</f>
        <v>1.862</v>
      </c>
    </row>
    <row r="4668" spans="4:12" ht="14.25">
      <c r="D4668" s="31" t="s">
        <v>1084</v>
      </c>
      <c r="F4668" s="30">
        <v>1</v>
      </c>
      <c r="K4668" s="33">
        <v>0.0036</v>
      </c>
      <c r="L4668" s="33">
        <f>L4665*F4668*0.01</f>
        <v>0.0036000000000000003</v>
      </c>
    </row>
    <row r="4669" spans="4:12" ht="14.25">
      <c r="D4669" s="31" t="s">
        <v>1060</v>
      </c>
      <c r="K4669" s="33">
        <v>2.32</v>
      </c>
      <c r="L4669" s="33">
        <f>L4663+L4665</f>
        <v>2.3200000000000003</v>
      </c>
    </row>
    <row r="4670" spans="4:12" ht="14.25">
      <c r="D4670" s="31" t="s">
        <v>1061</v>
      </c>
      <c r="K4670" s="33">
        <v>1.8656</v>
      </c>
      <c r="L4670" s="33">
        <f>L4667+L4668</f>
        <v>1.8656000000000001</v>
      </c>
    </row>
    <row r="4671" spans="4:12" ht="14.25">
      <c r="D4671" s="31" t="s">
        <v>1062</v>
      </c>
      <c r="F4671" s="30">
        <v>10</v>
      </c>
      <c r="K4671" s="33">
        <v>0.41856</v>
      </c>
      <c r="L4671" s="33">
        <f>L4663*F4671*0.01+L4667*F4671*0.01+L4665*F4671*0.01+L4668*F4671*0.01</f>
        <v>0.41856000000000004</v>
      </c>
    </row>
    <row r="4672" spans="4:12" ht="14.25">
      <c r="D4672" s="31" t="s">
        <v>1063</v>
      </c>
      <c r="K4672" s="33">
        <v>4.60416</v>
      </c>
      <c r="L4672" s="33">
        <f>L4663+L4665+L4670+L4671</f>
        <v>4.604160000000001</v>
      </c>
    </row>
    <row r="4674" spans="1:6" ht="57">
      <c r="A4674" s="30" t="s">
        <v>318</v>
      </c>
      <c r="D4674" s="31" t="s">
        <v>713</v>
      </c>
      <c r="E4674" s="32" t="s">
        <v>800</v>
      </c>
      <c r="F4674" s="30">
        <v>420</v>
      </c>
    </row>
    <row r="4676" ht="14.25">
      <c r="D4676" s="31" t="s">
        <v>1070</v>
      </c>
    </row>
    <row r="4677" spans="6:11" ht="14.25">
      <c r="F4677" s="30" t="s">
        <v>1053</v>
      </c>
      <c r="G4677" s="30" t="s">
        <v>720</v>
      </c>
      <c r="H4677" s="30" t="s">
        <v>1046</v>
      </c>
      <c r="I4677" s="30" t="s">
        <v>1047</v>
      </c>
      <c r="J4677" s="30" t="s">
        <v>1048</v>
      </c>
      <c r="K4677" s="33" t="s">
        <v>1054</v>
      </c>
    </row>
    <row r="4678" spans="4:12" ht="14.25">
      <c r="D4678" s="31" t="s">
        <v>275</v>
      </c>
      <c r="E4678" s="32" t="s">
        <v>722</v>
      </c>
      <c r="F4678" s="30">
        <v>0.003</v>
      </c>
      <c r="G4678" s="30">
        <v>5</v>
      </c>
      <c r="H4678" s="30">
        <v>0</v>
      </c>
      <c r="I4678" s="30">
        <v>5</v>
      </c>
      <c r="J4678" s="30">
        <v>1</v>
      </c>
      <c r="K4678" s="33">
        <v>0.015</v>
      </c>
      <c r="L4678" s="33">
        <f>F4678*G4678*(1+H4678*0.01)*J4678</f>
        <v>0.015</v>
      </c>
    </row>
    <row r="4679" ht="14.25">
      <c r="D4679" s="31" t="s">
        <v>1052</v>
      </c>
    </row>
    <row r="4680" spans="4:12" ht="14.25">
      <c r="D4680" s="31" t="s">
        <v>276</v>
      </c>
      <c r="E4680" s="32" t="s">
        <v>1056</v>
      </c>
      <c r="F4680" s="30">
        <v>0.002</v>
      </c>
      <c r="G4680" s="30">
        <v>410</v>
      </c>
      <c r="J4680" s="30">
        <v>1</v>
      </c>
      <c r="K4680" s="33">
        <v>0.82</v>
      </c>
      <c r="L4680" s="33">
        <f>F4680*G4680*J4680</f>
        <v>0.8200000000000001</v>
      </c>
    </row>
    <row r="4681" spans="4:12" ht="14.25">
      <c r="D4681" s="31" t="s">
        <v>277</v>
      </c>
      <c r="E4681" s="32" t="s">
        <v>1056</v>
      </c>
      <c r="F4681" s="30">
        <v>0.002</v>
      </c>
      <c r="G4681" s="30">
        <v>380</v>
      </c>
      <c r="J4681" s="30">
        <v>1</v>
      </c>
      <c r="K4681" s="33">
        <v>0.76</v>
      </c>
      <c r="L4681" s="33">
        <f>F4681*G4681*J4681</f>
        <v>0.76</v>
      </c>
    </row>
    <row r="4682" spans="4:12" ht="14.25">
      <c r="D4682" s="31" t="s">
        <v>278</v>
      </c>
      <c r="E4682" s="32" t="s">
        <v>1056</v>
      </c>
      <c r="F4682" s="30">
        <v>0.0063</v>
      </c>
      <c r="G4682" s="30">
        <v>210</v>
      </c>
      <c r="J4682" s="30">
        <v>1</v>
      </c>
      <c r="K4682" s="33">
        <v>1.323</v>
      </c>
      <c r="L4682" s="33">
        <f>F4682*G4682*J4682</f>
        <v>1.323</v>
      </c>
    </row>
    <row r="4683" spans="4:12" ht="14.25">
      <c r="D4683" s="31" t="s">
        <v>279</v>
      </c>
      <c r="E4683" s="32" t="s">
        <v>1056</v>
      </c>
      <c r="F4683" s="30">
        <v>0.002</v>
      </c>
      <c r="G4683" s="30">
        <v>50</v>
      </c>
      <c r="J4683" s="30">
        <v>1</v>
      </c>
      <c r="K4683" s="33">
        <v>0.1</v>
      </c>
      <c r="L4683" s="33">
        <f>F4683*G4683*J4683</f>
        <v>0.1</v>
      </c>
    </row>
    <row r="4684" spans="11:12" ht="14.25">
      <c r="K4684" s="33">
        <v>3.003</v>
      </c>
      <c r="L4684" s="33">
        <f>SUM(L4680:L4683)</f>
        <v>3.003</v>
      </c>
    </row>
    <row r="4685" ht="14.25">
      <c r="D4685" s="31" t="s">
        <v>1065</v>
      </c>
    </row>
    <row r="4686" spans="4:12" ht="14.25">
      <c r="D4686" s="31" t="s">
        <v>1072</v>
      </c>
      <c r="E4686" s="32" t="s">
        <v>1067</v>
      </c>
      <c r="F4686" s="30">
        <v>0.002</v>
      </c>
      <c r="G4686" s="30">
        <v>3.5</v>
      </c>
      <c r="J4686" s="30">
        <v>1</v>
      </c>
      <c r="K4686" s="33">
        <v>0.007</v>
      </c>
      <c r="L4686" s="33">
        <f>F4686*G4686*J4686</f>
        <v>0.007</v>
      </c>
    </row>
    <row r="4687" spans="4:12" ht="14.25">
      <c r="D4687" s="31" t="s">
        <v>1072</v>
      </c>
      <c r="E4687" s="32" t="s">
        <v>1067</v>
      </c>
      <c r="F4687" s="30">
        <v>0.05</v>
      </c>
      <c r="G4687" s="30">
        <v>3.5</v>
      </c>
      <c r="J4687" s="30">
        <v>1</v>
      </c>
      <c r="K4687" s="33">
        <v>0.175</v>
      </c>
      <c r="L4687" s="33">
        <f>F4687*G4687*J4687</f>
        <v>0.17500000000000002</v>
      </c>
    </row>
    <row r="4688" spans="11:12" ht="14.25">
      <c r="K4688" s="33">
        <v>0.182</v>
      </c>
      <c r="L4688" s="33">
        <f>SUM(L4686:L4687)</f>
        <v>0.18200000000000002</v>
      </c>
    </row>
    <row r="4689" ht="14.25">
      <c r="D4689" s="31" t="s">
        <v>1082</v>
      </c>
    </row>
    <row r="4690" spans="4:12" ht="14.25">
      <c r="D4690" s="31" t="s">
        <v>280</v>
      </c>
      <c r="E4690" s="32" t="s">
        <v>1045</v>
      </c>
      <c r="F4690" s="30">
        <v>0.15</v>
      </c>
      <c r="G4690" s="30">
        <v>7.2</v>
      </c>
      <c r="J4690" s="30">
        <v>1</v>
      </c>
      <c r="K4690" s="33">
        <v>1.08</v>
      </c>
      <c r="L4690" s="33">
        <f>F4690*G4690*J4690</f>
        <v>1.08</v>
      </c>
    </row>
    <row r="4691" ht="14.25">
      <c r="D4691" s="31" t="s">
        <v>1058</v>
      </c>
    </row>
    <row r="4692" spans="4:12" ht="14.25">
      <c r="D4692" s="31" t="s">
        <v>1073</v>
      </c>
      <c r="F4692" s="30">
        <v>10</v>
      </c>
      <c r="K4692" s="33">
        <v>0.0015</v>
      </c>
      <c r="L4692" s="33">
        <f>L4678*F4692*0.01</f>
        <v>0.0015</v>
      </c>
    </row>
    <row r="4693" spans="4:12" ht="14.25">
      <c r="D4693" s="31" t="s">
        <v>1059</v>
      </c>
      <c r="F4693" s="30">
        <v>30</v>
      </c>
      <c r="K4693" s="33">
        <v>0.9009</v>
      </c>
      <c r="L4693" s="33">
        <f>L4684*F4693*0.01</f>
        <v>0.9009</v>
      </c>
    </row>
    <row r="4694" spans="4:12" ht="14.25">
      <c r="D4694" s="31" t="s">
        <v>1068</v>
      </c>
      <c r="F4694" s="30">
        <v>95</v>
      </c>
      <c r="K4694" s="33">
        <v>0.1729</v>
      </c>
      <c r="L4694" s="33">
        <f>L4688*F4694*0.01</f>
        <v>0.17290000000000003</v>
      </c>
    </row>
    <row r="4695" spans="4:12" ht="14.25">
      <c r="D4695" s="31" t="s">
        <v>1084</v>
      </c>
      <c r="F4695" s="30">
        <v>1</v>
      </c>
      <c r="K4695" s="33">
        <v>0.0108</v>
      </c>
      <c r="L4695" s="33">
        <f>L4690*F4695*0.01</f>
        <v>0.0108</v>
      </c>
    </row>
    <row r="4696" spans="4:12" ht="14.25">
      <c r="D4696" s="31" t="s">
        <v>1060</v>
      </c>
      <c r="K4696" s="33">
        <v>4.28</v>
      </c>
      <c r="L4696" s="33">
        <f>L4678+L4684+L4688+L4690</f>
        <v>4.28</v>
      </c>
    </row>
    <row r="4697" spans="4:12" ht="14.25">
      <c r="D4697" s="31" t="s">
        <v>1061</v>
      </c>
      <c r="K4697" s="33">
        <v>1.0861</v>
      </c>
      <c r="L4697" s="33">
        <f>L4692+L4693+L4694+L4695</f>
        <v>1.0860999999999998</v>
      </c>
    </row>
    <row r="4698" spans="4:12" ht="14.25">
      <c r="D4698" s="31" t="s">
        <v>1062</v>
      </c>
      <c r="F4698" s="30">
        <v>10</v>
      </c>
      <c r="K4698" s="33">
        <v>0.53661</v>
      </c>
      <c r="L4698" s="33">
        <f>L4678*F4698*0.01+L4692*F4698*0.01+L4684*F4698*0.01+L4693*F4698*0.01+L4688*F4698*0.01+L4694*F4698*0.01+L4690*F4698*0.01+L4695*F4698*0.01</f>
        <v>0.53661</v>
      </c>
    </row>
    <row r="4699" spans="4:12" ht="14.25">
      <c r="D4699" s="31" t="s">
        <v>1063</v>
      </c>
      <c r="K4699" s="33">
        <v>5.90271</v>
      </c>
      <c r="L4699" s="33">
        <f>L4678+L4684+L4688+L4690+L4697+L4698</f>
        <v>5.902710000000001</v>
      </c>
    </row>
    <row r="4701" spans="1:6" ht="42.75">
      <c r="A4701" s="30" t="s">
        <v>320</v>
      </c>
      <c r="B4701" s="30" t="s">
        <v>663</v>
      </c>
      <c r="D4701" s="31" t="s">
        <v>1042</v>
      </c>
      <c r="E4701" s="32" t="s">
        <v>725</v>
      </c>
      <c r="F4701" s="30">
        <v>87</v>
      </c>
    </row>
    <row r="4703" ht="14.25">
      <c r="D4703" s="31" t="s">
        <v>1052</v>
      </c>
    </row>
    <row r="4704" spans="6:11" ht="14.25">
      <c r="F4704" s="30" t="s">
        <v>1053</v>
      </c>
      <c r="G4704" s="30" t="s">
        <v>720</v>
      </c>
      <c r="H4704" s="30" t="s">
        <v>1046</v>
      </c>
      <c r="I4704" s="30" t="s">
        <v>1047</v>
      </c>
      <c r="J4704" s="30" t="s">
        <v>1048</v>
      </c>
      <c r="K4704" s="33" t="s">
        <v>1054</v>
      </c>
    </row>
    <row r="4705" spans="4:12" ht="14.25">
      <c r="D4705" s="31" t="s">
        <v>282</v>
      </c>
      <c r="E4705" s="32" t="s">
        <v>1056</v>
      </c>
      <c r="F4705" s="30">
        <v>0.275</v>
      </c>
      <c r="G4705" s="30">
        <v>40</v>
      </c>
      <c r="J4705" s="30">
        <v>1</v>
      </c>
      <c r="K4705" s="33">
        <v>11</v>
      </c>
      <c r="L4705" s="33">
        <f>F4705*G4705*J4705</f>
        <v>11</v>
      </c>
    </row>
    <row r="4706" spans="4:12" ht="14.25">
      <c r="D4706" s="31" t="s">
        <v>283</v>
      </c>
      <c r="E4706" s="32" t="s">
        <v>1056</v>
      </c>
      <c r="F4706" s="30">
        <v>0.0149</v>
      </c>
      <c r="G4706" s="30">
        <v>360</v>
      </c>
      <c r="J4706" s="30">
        <v>1</v>
      </c>
      <c r="K4706" s="33">
        <v>5.364</v>
      </c>
      <c r="L4706" s="33">
        <f>F4706*G4706*J4706</f>
        <v>5.364</v>
      </c>
    </row>
    <row r="4707" spans="11:12" ht="14.25">
      <c r="K4707" s="33">
        <v>16.364</v>
      </c>
      <c r="L4707" s="33">
        <f>SUM(L4705:L4706)</f>
        <v>16.364</v>
      </c>
    </row>
    <row r="4708" ht="14.25">
      <c r="D4708" s="31" t="s">
        <v>1065</v>
      </c>
    </row>
    <row r="4709" spans="4:12" ht="14.25">
      <c r="D4709" s="31" t="s">
        <v>1072</v>
      </c>
      <c r="E4709" s="32" t="s">
        <v>1067</v>
      </c>
      <c r="F4709" s="30">
        <v>1.44</v>
      </c>
      <c r="G4709" s="30">
        <v>3.5</v>
      </c>
      <c r="J4709" s="30">
        <v>1</v>
      </c>
      <c r="K4709" s="33">
        <v>5.04</v>
      </c>
      <c r="L4709" s="33">
        <f>F4709*G4709*J4709</f>
        <v>5.04</v>
      </c>
    </row>
    <row r="4710" spans="4:12" ht="14.25">
      <c r="D4710" s="31" t="s">
        <v>1072</v>
      </c>
      <c r="E4710" s="32" t="s">
        <v>1067</v>
      </c>
      <c r="F4710" s="30">
        <v>0.56</v>
      </c>
      <c r="G4710" s="30">
        <v>3.5</v>
      </c>
      <c r="J4710" s="30">
        <v>1</v>
      </c>
      <c r="K4710" s="33">
        <v>1.96</v>
      </c>
      <c r="L4710" s="33">
        <f>F4710*G4710*J4710</f>
        <v>1.9600000000000002</v>
      </c>
    </row>
    <row r="4711" spans="11:12" ht="14.25">
      <c r="K4711" s="33">
        <v>7</v>
      </c>
      <c r="L4711" s="33">
        <f>SUM(L4709:L4710)</f>
        <v>7</v>
      </c>
    </row>
    <row r="4712" ht="14.25">
      <c r="D4712" s="31" t="s">
        <v>1082</v>
      </c>
    </row>
    <row r="4713" spans="4:12" ht="14.25">
      <c r="D4713" s="31" t="s">
        <v>284</v>
      </c>
      <c r="E4713" s="32" t="s">
        <v>1045</v>
      </c>
      <c r="F4713" s="30">
        <v>1.25</v>
      </c>
      <c r="G4713" s="30">
        <v>7.2</v>
      </c>
      <c r="J4713" s="30">
        <v>1</v>
      </c>
      <c r="K4713" s="33">
        <v>9</v>
      </c>
      <c r="L4713" s="33">
        <f>F4713*G4713*J4713</f>
        <v>9</v>
      </c>
    </row>
    <row r="4714" ht="14.25">
      <c r="D4714" s="31" t="s">
        <v>1058</v>
      </c>
    </row>
    <row r="4715" spans="4:12" ht="14.25">
      <c r="D4715" s="31" t="s">
        <v>1059</v>
      </c>
      <c r="F4715" s="30">
        <v>30</v>
      </c>
      <c r="K4715" s="33">
        <v>4.9092</v>
      </c>
      <c r="L4715" s="33">
        <f>L4707*F4715*0.01</f>
        <v>4.9092</v>
      </c>
    </row>
    <row r="4716" spans="4:12" ht="14.25">
      <c r="D4716" s="31" t="s">
        <v>1068</v>
      </c>
      <c r="F4716" s="30">
        <v>95</v>
      </c>
      <c r="K4716" s="33">
        <v>6.65</v>
      </c>
      <c r="L4716" s="33">
        <f>L4711*F4716*0.01</f>
        <v>6.65</v>
      </c>
    </row>
    <row r="4717" spans="4:12" ht="14.25">
      <c r="D4717" s="31" t="s">
        <v>1084</v>
      </c>
      <c r="F4717" s="30">
        <v>1</v>
      </c>
      <c r="K4717" s="33">
        <v>0.09</v>
      </c>
      <c r="L4717" s="33">
        <f>L4713*F4717*0.01</f>
        <v>0.09</v>
      </c>
    </row>
    <row r="4718" spans="4:12" ht="14.25">
      <c r="D4718" s="31" t="s">
        <v>1060</v>
      </c>
      <c r="K4718" s="33">
        <v>32.364</v>
      </c>
      <c r="L4718" s="33">
        <f>L4707+L4711+L4713</f>
        <v>32.364000000000004</v>
      </c>
    </row>
    <row r="4719" spans="4:12" ht="14.25">
      <c r="D4719" s="31" t="s">
        <v>1061</v>
      </c>
      <c r="K4719" s="33">
        <v>11.6492</v>
      </c>
      <c r="L4719" s="33">
        <f>L4715+L4716+L4717</f>
        <v>11.6492</v>
      </c>
    </row>
    <row r="4720" spans="4:12" ht="14.25">
      <c r="D4720" s="31" t="s">
        <v>1062</v>
      </c>
      <c r="F4720" s="30">
        <v>10</v>
      </c>
      <c r="K4720" s="33">
        <v>4.40132</v>
      </c>
      <c r="L4720" s="33">
        <f>L4707*F4720*0.01+L4715*F4720*0.01+L4711*F4720*0.01+L4716*F4720*0.01+L4713*F4720*0.01+L4717*F4720*0.01</f>
        <v>4.401320000000001</v>
      </c>
    </row>
    <row r="4721" spans="4:12" ht="14.25">
      <c r="D4721" s="31" t="s">
        <v>1063</v>
      </c>
      <c r="K4721" s="33">
        <v>48.41452</v>
      </c>
      <c r="L4721" s="33">
        <f>L4707+L4711+L4713+L4719+L4720</f>
        <v>48.41452</v>
      </c>
    </row>
    <row r="4723" spans="1:6" ht="57">
      <c r="A4723" s="30" t="s">
        <v>321</v>
      </c>
      <c r="B4723" s="30" t="s">
        <v>664</v>
      </c>
      <c r="D4723" s="31" t="s">
        <v>922</v>
      </c>
      <c r="E4723" s="32" t="s">
        <v>725</v>
      </c>
      <c r="F4723" s="30">
        <v>2025</v>
      </c>
    </row>
    <row r="4725" ht="14.25">
      <c r="D4725" s="31" t="s">
        <v>1052</v>
      </c>
    </row>
    <row r="4726" spans="6:11" ht="14.25">
      <c r="F4726" s="30" t="s">
        <v>1053</v>
      </c>
      <c r="G4726" s="30" t="s">
        <v>720</v>
      </c>
      <c r="H4726" s="30" t="s">
        <v>1046</v>
      </c>
      <c r="I4726" s="30" t="s">
        <v>1047</v>
      </c>
      <c r="J4726" s="30" t="s">
        <v>1048</v>
      </c>
      <c r="K4726" s="33" t="s">
        <v>1054</v>
      </c>
    </row>
    <row r="4727" spans="4:12" ht="14.25">
      <c r="D4727" s="31" t="s">
        <v>1121</v>
      </c>
      <c r="E4727" s="32" t="s">
        <v>1056</v>
      </c>
      <c r="F4727" s="30">
        <v>0.0106</v>
      </c>
      <c r="G4727" s="30">
        <v>240</v>
      </c>
      <c r="J4727" s="30">
        <v>1</v>
      </c>
      <c r="K4727" s="33">
        <v>2.544</v>
      </c>
      <c r="L4727" s="33">
        <f>F4727*G4727*J4727</f>
        <v>2.544</v>
      </c>
    </row>
    <row r="4728" ht="14.25">
      <c r="D4728" s="31" t="s">
        <v>1065</v>
      </c>
    </row>
    <row r="4729" spans="4:12" ht="14.25">
      <c r="D4729" s="31" t="s">
        <v>1072</v>
      </c>
      <c r="E4729" s="32" t="s">
        <v>1067</v>
      </c>
      <c r="F4729" s="30">
        <v>1.446</v>
      </c>
      <c r="G4729" s="30">
        <v>3.5</v>
      </c>
      <c r="J4729" s="30">
        <v>1</v>
      </c>
      <c r="K4729" s="33">
        <v>5.061</v>
      </c>
      <c r="L4729" s="33">
        <f>F4729*G4729*J4729</f>
        <v>5.061</v>
      </c>
    </row>
    <row r="4730" spans="4:12" ht="14.25">
      <c r="D4730" s="31" t="s">
        <v>286</v>
      </c>
      <c r="E4730" s="32" t="s">
        <v>1067</v>
      </c>
      <c r="F4730" s="30">
        <v>1.125</v>
      </c>
      <c r="G4730" s="30">
        <v>3.5</v>
      </c>
      <c r="J4730" s="30">
        <v>1</v>
      </c>
      <c r="K4730" s="33">
        <v>3.9375</v>
      </c>
      <c r="L4730" s="33">
        <f>F4730*G4730*J4730</f>
        <v>3.9375</v>
      </c>
    </row>
    <row r="4731" spans="11:12" ht="14.25">
      <c r="K4731" s="33">
        <v>8.9985</v>
      </c>
      <c r="L4731" s="33">
        <f>SUM(L4729:L4730)</f>
        <v>8.9985</v>
      </c>
    </row>
    <row r="4732" ht="14.25">
      <c r="D4732" s="31" t="s">
        <v>1082</v>
      </c>
    </row>
    <row r="4733" spans="4:12" ht="14.25">
      <c r="D4733" s="31" t="s">
        <v>273</v>
      </c>
      <c r="E4733" s="32" t="s">
        <v>1045</v>
      </c>
      <c r="F4733" s="30">
        <v>1</v>
      </c>
      <c r="G4733" s="30">
        <v>7.2</v>
      </c>
      <c r="J4733" s="30">
        <v>1</v>
      </c>
      <c r="K4733" s="33">
        <v>7.2</v>
      </c>
      <c r="L4733" s="33">
        <f>F4733*G4733*J4733</f>
        <v>7.2</v>
      </c>
    </row>
    <row r="4734" ht="14.25">
      <c r="D4734" s="31" t="s">
        <v>1058</v>
      </c>
    </row>
    <row r="4735" spans="4:12" ht="14.25">
      <c r="D4735" s="31" t="s">
        <v>1059</v>
      </c>
      <c r="F4735" s="30">
        <v>30</v>
      </c>
      <c r="K4735" s="33">
        <v>0.7632</v>
      </c>
      <c r="L4735" s="33">
        <f>L4727*F4735*0.01</f>
        <v>0.7632000000000001</v>
      </c>
    </row>
    <row r="4736" spans="4:12" ht="14.25">
      <c r="D4736" s="31" t="s">
        <v>1068</v>
      </c>
      <c r="F4736" s="30">
        <v>95</v>
      </c>
      <c r="K4736" s="33">
        <v>8.54857</v>
      </c>
      <c r="L4736" s="33">
        <f>L4731*F4736*0.01</f>
        <v>8.548575</v>
      </c>
    </row>
    <row r="4737" spans="4:12" ht="14.25">
      <c r="D4737" s="31" t="s">
        <v>1084</v>
      </c>
      <c r="F4737" s="30">
        <v>1</v>
      </c>
      <c r="K4737" s="33">
        <v>0.072</v>
      </c>
      <c r="L4737" s="33">
        <f>L4733*F4737*0.01</f>
        <v>0.07200000000000001</v>
      </c>
    </row>
    <row r="4738" spans="4:12" ht="14.25">
      <c r="D4738" s="31" t="s">
        <v>1060</v>
      </c>
      <c r="K4738" s="33">
        <v>18.7425</v>
      </c>
      <c r="L4738" s="33">
        <f>L4727+L4731+L4733</f>
        <v>18.7425</v>
      </c>
    </row>
    <row r="4739" spans="4:12" ht="14.25">
      <c r="D4739" s="31" t="s">
        <v>1061</v>
      </c>
      <c r="K4739" s="33">
        <v>9.38377</v>
      </c>
      <c r="L4739" s="33">
        <f>L4735+L4736+L4737</f>
        <v>9.383774999999998</v>
      </c>
    </row>
    <row r="4740" spans="4:12" ht="14.25">
      <c r="D4740" s="31" t="s">
        <v>1062</v>
      </c>
      <c r="F4740" s="30">
        <v>10</v>
      </c>
      <c r="K4740" s="33">
        <v>2.81263</v>
      </c>
      <c r="L4740" s="33">
        <f>L4727*F4740*0.01+L4735*F4740*0.01+L4731*F4740*0.01+L4736*F4740*0.01+L4733*F4740*0.01+L4737*F4740*0.01</f>
        <v>2.8126275000000005</v>
      </c>
    </row>
    <row r="4741" spans="4:12" ht="14.25">
      <c r="D4741" s="31" t="s">
        <v>1063</v>
      </c>
      <c r="K4741" s="33">
        <v>30.9389</v>
      </c>
      <c r="L4741" s="33">
        <f>L4727+L4731+L4733+L4739+L4740</f>
        <v>30.9389025</v>
      </c>
    </row>
    <row r="4743" spans="1:6" ht="42.75">
      <c r="A4743" s="30" t="s">
        <v>323</v>
      </c>
      <c r="B4743" s="30" t="s">
        <v>665</v>
      </c>
      <c r="C4743" s="30" t="s">
        <v>666</v>
      </c>
      <c r="D4743" s="31" t="s">
        <v>923</v>
      </c>
      <c r="E4743" s="32" t="s">
        <v>725</v>
      </c>
      <c r="F4743" s="30">
        <v>5255</v>
      </c>
    </row>
    <row r="4745" ht="14.25">
      <c r="D4745" s="31" t="s">
        <v>1052</v>
      </c>
    </row>
    <row r="4746" spans="6:11" ht="14.25">
      <c r="F4746" s="30" t="s">
        <v>1053</v>
      </c>
      <c r="G4746" s="30" t="s">
        <v>720</v>
      </c>
      <c r="H4746" s="30" t="s">
        <v>1046</v>
      </c>
      <c r="I4746" s="30" t="s">
        <v>1047</v>
      </c>
      <c r="J4746" s="30" t="s">
        <v>1048</v>
      </c>
      <c r="K4746" s="33" t="s">
        <v>1054</v>
      </c>
    </row>
    <row r="4747" spans="4:12" ht="28.5">
      <c r="D4747" s="31" t="s">
        <v>288</v>
      </c>
      <c r="E4747" s="32" t="s">
        <v>1056</v>
      </c>
      <c r="F4747" s="30">
        <v>0.0018</v>
      </c>
      <c r="G4747" s="30">
        <v>320</v>
      </c>
      <c r="J4747" s="30">
        <v>1</v>
      </c>
      <c r="K4747" s="33">
        <v>0.576</v>
      </c>
      <c r="L4747" s="33">
        <f>F4747*G4747*J4747</f>
        <v>0.576</v>
      </c>
    </row>
    <row r="4748" spans="4:12" ht="14.25">
      <c r="D4748" s="31" t="s">
        <v>289</v>
      </c>
      <c r="E4748" s="32" t="s">
        <v>1056</v>
      </c>
      <c r="F4748" s="30">
        <v>0.0018</v>
      </c>
      <c r="G4748" s="30">
        <v>50</v>
      </c>
      <c r="J4748" s="30">
        <v>1</v>
      </c>
      <c r="K4748" s="33">
        <v>0.09</v>
      </c>
      <c r="L4748" s="33">
        <f>F4748*G4748*J4748</f>
        <v>0.09</v>
      </c>
    </row>
    <row r="4749" spans="4:12" ht="14.25">
      <c r="D4749" s="31" t="s">
        <v>290</v>
      </c>
      <c r="E4749" s="32" t="s">
        <v>1056</v>
      </c>
      <c r="F4749" s="30">
        <v>0.0078</v>
      </c>
      <c r="G4749" s="30">
        <v>380</v>
      </c>
      <c r="J4749" s="30">
        <v>1</v>
      </c>
      <c r="K4749" s="33">
        <v>2.964</v>
      </c>
      <c r="L4749" s="33">
        <f>F4749*G4749*J4749</f>
        <v>2.964</v>
      </c>
    </row>
    <row r="4750" spans="11:12" ht="14.25">
      <c r="K4750" s="33">
        <v>3.63</v>
      </c>
      <c r="L4750" s="33">
        <f>SUM(L4747:L4749)</f>
        <v>3.63</v>
      </c>
    </row>
    <row r="4751" ht="14.25">
      <c r="D4751" s="31" t="s">
        <v>1065</v>
      </c>
    </row>
    <row r="4752" spans="4:12" ht="14.25">
      <c r="D4752" s="31" t="s">
        <v>1072</v>
      </c>
      <c r="E4752" s="32" t="s">
        <v>1067</v>
      </c>
      <c r="F4752" s="30">
        <v>1.36</v>
      </c>
      <c r="G4752" s="30">
        <v>3.5</v>
      </c>
      <c r="J4752" s="30">
        <v>1</v>
      </c>
      <c r="K4752" s="33">
        <v>4.76</v>
      </c>
      <c r="L4752" s="33">
        <f>F4752*G4752*J4752</f>
        <v>4.760000000000001</v>
      </c>
    </row>
    <row r="4753" ht="14.25">
      <c r="D4753" s="31" t="s">
        <v>1082</v>
      </c>
    </row>
    <row r="4754" spans="4:12" ht="14.25">
      <c r="D4754" s="31" t="s">
        <v>291</v>
      </c>
      <c r="E4754" s="32" t="s">
        <v>1045</v>
      </c>
      <c r="F4754" s="30">
        <v>0.35</v>
      </c>
      <c r="G4754" s="30">
        <v>7.2</v>
      </c>
      <c r="J4754" s="30">
        <v>1</v>
      </c>
      <c r="K4754" s="33">
        <v>2.52</v>
      </c>
      <c r="L4754" s="33">
        <f>F4754*G4754*J4754</f>
        <v>2.52</v>
      </c>
    </row>
    <row r="4755" ht="14.25">
      <c r="D4755" s="31" t="s">
        <v>1058</v>
      </c>
    </row>
    <row r="4756" spans="4:12" ht="14.25">
      <c r="D4756" s="31" t="s">
        <v>1059</v>
      </c>
      <c r="F4756" s="30">
        <v>30</v>
      </c>
      <c r="K4756" s="33">
        <v>1.089</v>
      </c>
      <c r="L4756" s="33">
        <f>L4750*F4756*0.01</f>
        <v>1.089</v>
      </c>
    </row>
    <row r="4757" spans="4:12" ht="14.25">
      <c r="D4757" s="31" t="s">
        <v>1068</v>
      </c>
      <c r="F4757" s="30">
        <v>95</v>
      </c>
      <c r="K4757" s="33">
        <v>4.522</v>
      </c>
      <c r="L4757" s="33">
        <f>L4752*F4757*0.01</f>
        <v>4.522</v>
      </c>
    </row>
    <row r="4758" spans="4:12" ht="14.25">
      <c r="D4758" s="31" t="s">
        <v>1084</v>
      </c>
      <c r="F4758" s="30">
        <v>1</v>
      </c>
      <c r="K4758" s="33">
        <v>0.0252</v>
      </c>
      <c r="L4758" s="33">
        <f>L4754*F4758*0.01</f>
        <v>0.0252</v>
      </c>
    </row>
    <row r="4759" spans="4:12" ht="14.25">
      <c r="D4759" s="31" t="s">
        <v>1060</v>
      </c>
      <c r="K4759" s="33">
        <v>10.91</v>
      </c>
      <c r="L4759" s="33">
        <f>L4750+L4752+L4754</f>
        <v>10.91</v>
      </c>
    </row>
    <row r="4760" spans="4:12" ht="14.25">
      <c r="D4760" s="31" t="s">
        <v>1061</v>
      </c>
      <c r="K4760" s="33">
        <v>5.6362</v>
      </c>
      <c r="L4760" s="33">
        <f>L4756+L4757+L4758</f>
        <v>5.6362000000000005</v>
      </c>
    </row>
    <row r="4761" spans="4:12" ht="14.25">
      <c r="D4761" s="31" t="s">
        <v>1062</v>
      </c>
      <c r="F4761" s="30">
        <v>10</v>
      </c>
      <c r="K4761" s="33">
        <v>1.65462</v>
      </c>
      <c r="L4761" s="33">
        <f>L4750*F4761*0.01+L4756*F4761*0.01+L4752*F4761*0.01+L4757*F4761*0.01+L4754*F4761*0.01+L4758*F4761*0.01</f>
        <v>1.6546200000000002</v>
      </c>
    </row>
    <row r="4762" spans="4:12" ht="14.25">
      <c r="D4762" s="31" t="s">
        <v>1063</v>
      </c>
      <c r="K4762" s="33">
        <v>18.20082</v>
      </c>
      <c r="L4762" s="33">
        <f>L4750+L4752+L4754+L4760+L4761</f>
        <v>18.20082</v>
      </c>
    </row>
    <row r="4764" spans="1:6" ht="42.75">
      <c r="A4764" s="30" t="s">
        <v>326</v>
      </c>
      <c r="B4764" s="30" t="s">
        <v>663</v>
      </c>
      <c r="D4764" s="31" t="s">
        <v>924</v>
      </c>
      <c r="E4764" s="32" t="s">
        <v>725</v>
      </c>
      <c r="F4764" s="30">
        <v>1275</v>
      </c>
    </row>
    <row r="4766" ht="14.25">
      <c r="D4766" s="31" t="s">
        <v>1052</v>
      </c>
    </row>
    <row r="4767" spans="6:11" ht="14.25">
      <c r="F4767" s="30" t="s">
        <v>1053</v>
      </c>
      <c r="G4767" s="30" t="s">
        <v>720</v>
      </c>
      <c r="H4767" s="30" t="s">
        <v>1046</v>
      </c>
      <c r="I4767" s="30" t="s">
        <v>1047</v>
      </c>
      <c r="J4767" s="30" t="s">
        <v>1048</v>
      </c>
      <c r="K4767" s="33" t="s">
        <v>1054</v>
      </c>
    </row>
    <row r="4768" spans="4:12" ht="14.25">
      <c r="D4768" s="31" t="s">
        <v>1121</v>
      </c>
      <c r="E4768" s="32" t="s">
        <v>1056</v>
      </c>
      <c r="F4768" s="30">
        <v>0.025</v>
      </c>
      <c r="G4768" s="30">
        <v>240</v>
      </c>
      <c r="J4768" s="30">
        <v>1</v>
      </c>
      <c r="K4768" s="33">
        <v>6</v>
      </c>
      <c r="L4768" s="33">
        <f>F4768*G4768*J4768</f>
        <v>6</v>
      </c>
    </row>
    <row r="4769" ht="14.25">
      <c r="D4769" s="31" t="s">
        <v>1065</v>
      </c>
    </row>
    <row r="4770" spans="4:12" ht="14.25">
      <c r="D4770" s="31" t="s">
        <v>1072</v>
      </c>
      <c r="E4770" s="32" t="s">
        <v>1067</v>
      </c>
      <c r="F4770" s="30">
        <v>1.1</v>
      </c>
      <c r="G4770" s="30">
        <v>3.5</v>
      </c>
      <c r="J4770" s="30">
        <v>1</v>
      </c>
      <c r="K4770" s="33">
        <v>3.85</v>
      </c>
      <c r="L4770" s="33">
        <f>F4770*G4770*J4770</f>
        <v>3.8500000000000005</v>
      </c>
    </row>
    <row r="4771" spans="4:12" ht="14.25">
      <c r="D4771" s="31" t="s">
        <v>1072</v>
      </c>
      <c r="E4771" s="32" t="s">
        <v>1067</v>
      </c>
      <c r="F4771" s="30">
        <v>0.6</v>
      </c>
      <c r="G4771" s="30">
        <v>3.5</v>
      </c>
      <c r="J4771" s="30">
        <v>1</v>
      </c>
      <c r="K4771" s="33">
        <v>2.1</v>
      </c>
      <c r="L4771" s="33">
        <f>F4771*G4771*J4771</f>
        <v>2.1</v>
      </c>
    </row>
    <row r="4772" spans="11:12" ht="14.25">
      <c r="K4772" s="33">
        <v>5.95</v>
      </c>
      <c r="L4772" s="33">
        <f>SUM(L4770:L4771)</f>
        <v>5.950000000000001</v>
      </c>
    </row>
    <row r="4773" ht="14.25">
      <c r="D4773" s="31" t="s">
        <v>1082</v>
      </c>
    </row>
    <row r="4774" spans="4:12" ht="14.25">
      <c r="D4774" s="31" t="s">
        <v>293</v>
      </c>
      <c r="E4774" s="32" t="s">
        <v>1045</v>
      </c>
      <c r="F4774" s="30">
        <v>1</v>
      </c>
      <c r="G4774" s="30">
        <v>7.2</v>
      </c>
      <c r="J4774" s="30">
        <v>1</v>
      </c>
      <c r="K4774" s="33">
        <v>7.2</v>
      </c>
      <c r="L4774" s="33">
        <f>F4774*G4774*J4774</f>
        <v>7.2</v>
      </c>
    </row>
    <row r="4775" ht="14.25">
      <c r="D4775" s="31" t="s">
        <v>1058</v>
      </c>
    </row>
    <row r="4776" spans="4:12" ht="14.25">
      <c r="D4776" s="31" t="s">
        <v>1059</v>
      </c>
      <c r="F4776" s="30">
        <v>30</v>
      </c>
      <c r="K4776" s="33">
        <v>1.8</v>
      </c>
      <c r="L4776" s="33">
        <f>L4768*F4776*0.01</f>
        <v>1.8</v>
      </c>
    </row>
    <row r="4777" spans="4:12" ht="14.25">
      <c r="D4777" s="31" t="s">
        <v>1068</v>
      </c>
      <c r="F4777" s="30">
        <v>95</v>
      </c>
      <c r="K4777" s="33">
        <v>5.6525</v>
      </c>
      <c r="L4777" s="33">
        <f>L4772*F4777*0.01</f>
        <v>5.652500000000002</v>
      </c>
    </row>
    <row r="4778" spans="4:12" ht="14.25">
      <c r="D4778" s="31" t="s">
        <v>1084</v>
      </c>
      <c r="F4778" s="30">
        <v>1</v>
      </c>
      <c r="K4778" s="33">
        <v>0.072</v>
      </c>
      <c r="L4778" s="33">
        <f>L4774*F4778*0.01</f>
        <v>0.07200000000000001</v>
      </c>
    </row>
    <row r="4779" spans="4:12" ht="14.25">
      <c r="D4779" s="31" t="s">
        <v>1060</v>
      </c>
      <c r="K4779" s="33">
        <v>19.15</v>
      </c>
      <c r="L4779" s="33">
        <f>L4768+L4772+L4774</f>
        <v>19.150000000000002</v>
      </c>
    </row>
    <row r="4780" spans="4:12" ht="14.25">
      <c r="D4780" s="31" t="s">
        <v>1061</v>
      </c>
      <c r="K4780" s="33">
        <v>7.52</v>
      </c>
      <c r="L4780" s="33">
        <f>L4776+L4777+L4778</f>
        <v>7.5245000000000015</v>
      </c>
    </row>
    <row r="4781" spans="4:12" ht="14.25">
      <c r="D4781" s="31" t="s">
        <v>1062</v>
      </c>
      <c r="F4781" s="30">
        <v>10</v>
      </c>
      <c r="K4781" s="33">
        <v>2.67</v>
      </c>
      <c r="L4781" s="33">
        <f>L4768*F4781*0.01+L4776*F4781*0.01+L4772*F4781*0.01+L4777*F4781*0.01+L4774*F4781*0.01+L4778*F4781*0.01</f>
        <v>2.6674500000000005</v>
      </c>
    </row>
    <row r="4782" spans="4:12" ht="14.25">
      <c r="D4782" s="31" t="s">
        <v>1063</v>
      </c>
      <c r="K4782" s="33">
        <v>29.34</v>
      </c>
      <c r="L4782" s="33">
        <f>L4768+L4772+L4774+L4780+L4781</f>
        <v>29.341950000000004</v>
      </c>
    </row>
    <row r="4784" spans="1:6" ht="42.75">
      <c r="A4784" s="30" t="s">
        <v>329</v>
      </c>
      <c r="B4784" s="30" t="s">
        <v>667</v>
      </c>
      <c r="C4784" s="30" t="s">
        <v>668</v>
      </c>
      <c r="D4784" s="31" t="s">
        <v>925</v>
      </c>
      <c r="E4784" s="32" t="s">
        <v>731</v>
      </c>
      <c r="F4784" s="30">
        <v>2422</v>
      </c>
    </row>
    <row r="4786" ht="14.25">
      <c r="D4786" s="31" t="s">
        <v>1052</v>
      </c>
    </row>
    <row r="4787" spans="6:11" ht="14.25">
      <c r="F4787" s="30" t="s">
        <v>1053</v>
      </c>
      <c r="G4787" s="30" t="s">
        <v>720</v>
      </c>
      <c r="H4787" s="30" t="s">
        <v>1046</v>
      </c>
      <c r="I4787" s="30" t="s">
        <v>1047</v>
      </c>
      <c r="J4787" s="30" t="s">
        <v>1048</v>
      </c>
      <c r="K4787" s="33" t="s">
        <v>1054</v>
      </c>
    </row>
    <row r="4788" spans="4:12" ht="14.25">
      <c r="D4788" s="31" t="s">
        <v>1121</v>
      </c>
      <c r="E4788" s="32" t="s">
        <v>1056</v>
      </c>
      <c r="F4788" s="30">
        <v>0.0005</v>
      </c>
      <c r="G4788" s="30">
        <v>240</v>
      </c>
      <c r="J4788" s="30">
        <v>1</v>
      </c>
      <c r="K4788" s="33">
        <v>0.12</v>
      </c>
      <c r="L4788" s="33">
        <f>F4788*G4788*J4788</f>
        <v>0.12</v>
      </c>
    </row>
    <row r="4789" ht="14.25">
      <c r="D4789" s="31" t="s">
        <v>1065</v>
      </c>
    </row>
    <row r="4790" spans="4:12" ht="14.25">
      <c r="D4790" s="31" t="s">
        <v>1079</v>
      </c>
      <c r="E4790" s="32" t="s">
        <v>1067</v>
      </c>
      <c r="F4790" s="30">
        <v>0.31</v>
      </c>
      <c r="G4790" s="30">
        <v>3.5</v>
      </c>
      <c r="J4790" s="30">
        <v>1</v>
      </c>
      <c r="K4790" s="33">
        <v>1.085</v>
      </c>
      <c r="L4790" s="33">
        <f>F4790*G4790*J4790</f>
        <v>1.085</v>
      </c>
    </row>
    <row r="4791" spans="4:12" ht="14.25">
      <c r="D4791" s="31" t="s">
        <v>1097</v>
      </c>
      <c r="E4791" s="32" t="s">
        <v>1067</v>
      </c>
      <c r="F4791" s="30">
        <v>0.063</v>
      </c>
      <c r="G4791" s="30">
        <v>3.5</v>
      </c>
      <c r="J4791" s="30">
        <v>1</v>
      </c>
      <c r="K4791" s="33">
        <v>0.2205</v>
      </c>
      <c r="L4791" s="33">
        <f>F4791*G4791*J4791</f>
        <v>0.2205</v>
      </c>
    </row>
    <row r="4792" spans="11:12" ht="14.25">
      <c r="K4792" s="33">
        <v>1.3055</v>
      </c>
      <c r="L4792" s="33">
        <f>SUM(L4790:L4791)</f>
        <v>1.3054999999999999</v>
      </c>
    </row>
    <row r="4793" ht="14.25">
      <c r="D4793" s="31" t="s">
        <v>1082</v>
      </c>
    </row>
    <row r="4794" spans="4:12" ht="14.25">
      <c r="D4794" s="31" t="s">
        <v>284</v>
      </c>
      <c r="E4794" s="32" t="s">
        <v>1045</v>
      </c>
      <c r="F4794" s="30">
        <v>0.1</v>
      </c>
      <c r="G4794" s="30">
        <v>7.2</v>
      </c>
      <c r="J4794" s="30">
        <v>1</v>
      </c>
      <c r="K4794" s="33">
        <v>0.72</v>
      </c>
      <c r="L4794" s="33">
        <f>F4794*G4794*J4794</f>
        <v>0.7200000000000001</v>
      </c>
    </row>
    <row r="4795" ht="14.25">
      <c r="D4795" s="31" t="s">
        <v>1058</v>
      </c>
    </row>
    <row r="4796" spans="4:12" ht="14.25">
      <c r="D4796" s="31" t="s">
        <v>1059</v>
      </c>
      <c r="F4796" s="30">
        <v>30</v>
      </c>
      <c r="K4796" s="33">
        <v>0.036</v>
      </c>
      <c r="L4796" s="33">
        <f>L4788*F4796*0.01</f>
        <v>0.036</v>
      </c>
    </row>
    <row r="4797" spans="4:12" ht="14.25">
      <c r="D4797" s="31" t="s">
        <v>1068</v>
      </c>
      <c r="F4797" s="30">
        <v>95</v>
      </c>
      <c r="K4797" s="33">
        <v>1.24022</v>
      </c>
      <c r="L4797" s="33">
        <f>L4792*F4797*0.01</f>
        <v>1.240225</v>
      </c>
    </row>
    <row r="4798" spans="4:12" ht="14.25">
      <c r="D4798" s="31" t="s">
        <v>1084</v>
      </c>
      <c r="F4798" s="30">
        <v>1</v>
      </c>
      <c r="K4798" s="33">
        <v>0.0072</v>
      </c>
      <c r="L4798" s="33">
        <f>L4794*F4798*0.01</f>
        <v>0.007200000000000001</v>
      </c>
    </row>
    <row r="4799" spans="4:12" ht="14.25">
      <c r="D4799" s="31" t="s">
        <v>1060</v>
      </c>
      <c r="K4799" s="33">
        <v>2.1455</v>
      </c>
      <c r="L4799" s="33">
        <f>L4788+L4792+L4794</f>
        <v>2.1455</v>
      </c>
    </row>
    <row r="4800" spans="4:12" ht="14.25">
      <c r="D4800" s="31" t="s">
        <v>1061</v>
      </c>
      <c r="K4800" s="33">
        <v>1.28343</v>
      </c>
      <c r="L4800" s="33">
        <f>L4796+L4797+L4798</f>
        <v>1.283425</v>
      </c>
    </row>
    <row r="4801" spans="4:12" ht="14.25">
      <c r="D4801" s="31" t="s">
        <v>1062</v>
      </c>
      <c r="F4801" s="30">
        <v>10</v>
      </c>
      <c r="K4801" s="33">
        <v>0.34289</v>
      </c>
      <c r="L4801" s="33">
        <f>L4788*F4801*0.01+L4796*F4801*0.01+L4792*F4801*0.01+L4797*F4801*0.01+L4794*F4801*0.01+L4798*F4801*0.01</f>
        <v>0.3428925</v>
      </c>
    </row>
    <row r="4802" spans="4:12" ht="14.25">
      <c r="D4802" s="31" t="s">
        <v>1063</v>
      </c>
      <c r="K4802" s="33">
        <v>3.77182</v>
      </c>
      <c r="L4802" s="33">
        <f>L4788+L4792+L4794+L4800+L4801</f>
        <v>3.7718175000000005</v>
      </c>
    </row>
    <row r="4804" spans="1:6" ht="42.75">
      <c r="A4804" s="30" t="s">
        <v>331</v>
      </c>
      <c r="D4804" s="31" t="s">
        <v>926</v>
      </c>
      <c r="E4804" s="32" t="s">
        <v>731</v>
      </c>
      <c r="F4804" s="30">
        <v>210</v>
      </c>
    </row>
    <row r="4806" ht="14.25">
      <c r="D4806" s="31" t="s">
        <v>1065</v>
      </c>
    </row>
    <row r="4807" spans="6:11" ht="14.25">
      <c r="F4807" s="30" t="s">
        <v>1053</v>
      </c>
      <c r="G4807" s="30" t="s">
        <v>720</v>
      </c>
      <c r="H4807" s="30" t="s">
        <v>1046</v>
      </c>
      <c r="I4807" s="30" t="s">
        <v>1047</v>
      </c>
      <c r="J4807" s="30" t="s">
        <v>1048</v>
      </c>
      <c r="K4807" s="33" t="s">
        <v>1054</v>
      </c>
    </row>
    <row r="4808" spans="4:12" ht="14.25">
      <c r="D4808" s="31" t="s">
        <v>1097</v>
      </c>
      <c r="E4808" s="32" t="s">
        <v>1067</v>
      </c>
      <c r="F4808" s="30">
        <v>0.125</v>
      </c>
      <c r="G4808" s="30">
        <v>3.5</v>
      </c>
      <c r="J4808" s="30">
        <v>1</v>
      </c>
      <c r="K4808" s="33">
        <v>0.4375</v>
      </c>
      <c r="L4808" s="33">
        <f>F4808*G4808*J4808</f>
        <v>0.4375</v>
      </c>
    </row>
    <row r="4809" spans="4:12" ht="14.25">
      <c r="D4809" s="31" t="s">
        <v>1072</v>
      </c>
      <c r="E4809" s="32" t="s">
        <v>1067</v>
      </c>
      <c r="F4809" s="30">
        <v>0.125</v>
      </c>
      <c r="G4809" s="30">
        <v>3.5</v>
      </c>
      <c r="J4809" s="30">
        <v>1</v>
      </c>
      <c r="K4809" s="33">
        <v>0.4375</v>
      </c>
      <c r="L4809" s="33">
        <f>F4809*G4809*J4809</f>
        <v>0.4375</v>
      </c>
    </row>
    <row r="4810" spans="11:12" ht="14.25">
      <c r="K4810" s="33">
        <v>0.875</v>
      </c>
      <c r="L4810" s="33">
        <f>SUM(L4808:L4809)</f>
        <v>0.875</v>
      </c>
    </row>
    <row r="4811" ht="14.25">
      <c r="D4811" s="31" t="s">
        <v>1082</v>
      </c>
    </row>
    <row r="4812" spans="4:12" ht="14.25">
      <c r="D4812" s="31" t="s">
        <v>273</v>
      </c>
      <c r="E4812" s="32" t="s">
        <v>1045</v>
      </c>
      <c r="F4812" s="30">
        <v>0.06</v>
      </c>
      <c r="G4812" s="30">
        <v>7.2</v>
      </c>
      <c r="J4812" s="30">
        <v>1</v>
      </c>
      <c r="K4812" s="33">
        <v>0.432</v>
      </c>
      <c r="L4812" s="33">
        <f>F4812*G4812*J4812</f>
        <v>0.432</v>
      </c>
    </row>
    <row r="4813" ht="14.25">
      <c r="D4813" s="31" t="s">
        <v>1058</v>
      </c>
    </row>
    <row r="4814" spans="4:12" ht="14.25">
      <c r="D4814" s="31" t="s">
        <v>1068</v>
      </c>
      <c r="F4814" s="30">
        <v>95</v>
      </c>
      <c r="K4814" s="33">
        <v>0.83125</v>
      </c>
      <c r="L4814" s="33">
        <f>L4810*F4814*0.01</f>
        <v>0.83125</v>
      </c>
    </row>
    <row r="4815" spans="4:12" ht="14.25">
      <c r="D4815" s="31" t="s">
        <v>1084</v>
      </c>
      <c r="F4815" s="30">
        <v>1</v>
      </c>
      <c r="K4815" s="33">
        <v>0.00432</v>
      </c>
      <c r="L4815" s="33">
        <f>L4812*F4815*0.01</f>
        <v>0.00432</v>
      </c>
    </row>
    <row r="4816" spans="4:12" ht="14.25">
      <c r="D4816" s="31" t="s">
        <v>1060</v>
      </c>
      <c r="K4816" s="33">
        <v>1.307</v>
      </c>
      <c r="L4816" s="33">
        <f>L4810+L4812</f>
        <v>1.307</v>
      </c>
    </row>
    <row r="4817" spans="4:12" ht="14.25">
      <c r="D4817" s="31" t="s">
        <v>1061</v>
      </c>
      <c r="K4817" s="33">
        <v>0.83557</v>
      </c>
      <c r="L4817" s="33">
        <f>L4814+L4815</f>
        <v>0.83557</v>
      </c>
    </row>
    <row r="4818" spans="4:12" ht="14.25">
      <c r="D4818" s="31" t="s">
        <v>1062</v>
      </c>
      <c r="F4818" s="30">
        <v>10</v>
      </c>
      <c r="K4818" s="33">
        <v>0.21426</v>
      </c>
      <c r="L4818" s="33">
        <f>L4810*F4818*0.01+L4814*F4818*0.01+L4812*F4818*0.01+L4815*F4818*0.01</f>
        <v>0.21425700000000003</v>
      </c>
    </row>
    <row r="4819" spans="4:12" ht="14.25">
      <c r="D4819" s="31" t="s">
        <v>1063</v>
      </c>
      <c r="K4819" s="33">
        <v>2.35683</v>
      </c>
      <c r="L4819" s="33">
        <f>L4810+L4812+L4817+L4818</f>
        <v>2.356827</v>
      </c>
    </row>
    <row r="4821" spans="1:6" ht="42.75">
      <c r="A4821" s="30" t="s">
        <v>333</v>
      </c>
      <c r="D4821" s="31" t="s">
        <v>927</v>
      </c>
      <c r="E4821" s="32" t="s">
        <v>722</v>
      </c>
      <c r="F4821" s="30">
        <v>45</v>
      </c>
    </row>
    <row r="4823" ht="14.25">
      <c r="D4823" s="31" t="s">
        <v>1065</v>
      </c>
    </row>
    <row r="4824" spans="6:11" ht="14.25">
      <c r="F4824" s="30" t="s">
        <v>1053</v>
      </c>
      <c r="G4824" s="30" t="s">
        <v>720</v>
      </c>
      <c r="H4824" s="30" t="s">
        <v>1046</v>
      </c>
      <c r="I4824" s="30" t="s">
        <v>1047</v>
      </c>
      <c r="J4824" s="30" t="s">
        <v>1048</v>
      </c>
      <c r="K4824" s="33" t="s">
        <v>1054</v>
      </c>
    </row>
    <row r="4825" spans="4:12" ht="14.25">
      <c r="D4825" s="31" t="s">
        <v>1072</v>
      </c>
      <c r="E4825" s="32" t="s">
        <v>1067</v>
      </c>
      <c r="F4825" s="30">
        <v>0.858</v>
      </c>
      <c r="G4825" s="30">
        <v>3.5</v>
      </c>
      <c r="J4825" s="30">
        <v>1</v>
      </c>
      <c r="K4825" s="33">
        <v>3.003</v>
      </c>
      <c r="L4825" s="33">
        <f>F4825*G4825*J4825</f>
        <v>3.003</v>
      </c>
    </row>
    <row r="4826" spans="4:12" ht="14.25">
      <c r="D4826" s="31" t="s">
        <v>1072</v>
      </c>
      <c r="E4826" s="32" t="s">
        <v>1067</v>
      </c>
      <c r="F4826" s="30">
        <v>0.558</v>
      </c>
      <c r="G4826" s="30">
        <v>3.5</v>
      </c>
      <c r="J4826" s="30">
        <v>1</v>
      </c>
      <c r="K4826" s="33">
        <v>1.953</v>
      </c>
      <c r="L4826" s="33">
        <f>F4826*G4826*J4826</f>
        <v>1.9530000000000003</v>
      </c>
    </row>
    <row r="4827" spans="11:12" ht="14.25">
      <c r="K4827" s="33">
        <v>4.956</v>
      </c>
      <c r="L4827" s="33">
        <f>SUM(L4825:L4826)</f>
        <v>4.956</v>
      </c>
    </row>
    <row r="4828" ht="14.25">
      <c r="D4828" s="31" t="s">
        <v>1082</v>
      </c>
    </row>
    <row r="4829" spans="4:12" ht="14.25">
      <c r="D4829" s="31" t="s">
        <v>273</v>
      </c>
      <c r="E4829" s="32" t="s">
        <v>1045</v>
      </c>
      <c r="F4829" s="30">
        <v>0.07</v>
      </c>
      <c r="G4829" s="30">
        <v>7.2</v>
      </c>
      <c r="J4829" s="30">
        <v>1</v>
      </c>
      <c r="K4829" s="33">
        <v>0.504</v>
      </c>
      <c r="L4829" s="33">
        <f>F4829*G4829*J4829</f>
        <v>0.5040000000000001</v>
      </c>
    </row>
    <row r="4830" ht="14.25">
      <c r="D4830" s="31" t="s">
        <v>1058</v>
      </c>
    </row>
    <row r="4831" spans="4:12" ht="14.25">
      <c r="D4831" s="31" t="s">
        <v>1068</v>
      </c>
      <c r="F4831" s="30">
        <v>95</v>
      </c>
      <c r="K4831" s="33">
        <v>4.7082</v>
      </c>
      <c r="L4831" s="33">
        <f>L4827*F4831*0.01</f>
        <v>4.708200000000001</v>
      </c>
    </row>
    <row r="4832" spans="4:12" ht="14.25">
      <c r="D4832" s="31" t="s">
        <v>1084</v>
      </c>
      <c r="F4832" s="30">
        <v>1</v>
      </c>
      <c r="K4832" s="33">
        <v>0.00504</v>
      </c>
      <c r="L4832" s="33">
        <f>L4829*F4832*0.01</f>
        <v>0.005040000000000001</v>
      </c>
    </row>
    <row r="4833" spans="4:12" ht="14.25">
      <c r="D4833" s="31" t="s">
        <v>1060</v>
      </c>
      <c r="K4833" s="33">
        <v>5.46</v>
      </c>
      <c r="L4833" s="33">
        <f>L4827+L4829</f>
        <v>5.460000000000001</v>
      </c>
    </row>
    <row r="4834" spans="4:12" ht="14.25">
      <c r="D4834" s="31" t="s">
        <v>1061</v>
      </c>
      <c r="K4834" s="33">
        <v>4.71324</v>
      </c>
      <c r="L4834" s="33">
        <f>L4831+L4832</f>
        <v>4.713240000000001</v>
      </c>
    </row>
    <row r="4835" spans="4:12" ht="14.25">
      <c r="D4835" s="31" t="s">
        <v>1062</v>
      </c>
      <c r="F4835" s="30">
        <v>10</v>
      </c>
      <c r="K4835" s="33">
        <v>1.01732</v>
      </c>
      <c r="L4835" s="33">
        <f>L4827*F4835*0.01+L4831*F4835*0.01+L4829*F4835*0.01+L4832*F4835*0.01</f>
        <v>1.0173240000000001</v>
      </c>
    </row>
    <row r="4836" spans="4:12" ht="14.25">
      <c r="D4836" s="31" t="s">
        <v>1063</v>
      </c>
      <c r="K4836" s="33">
        <v>11.19056</v>
      </c>
      <c r="L4836" s="33">
        <f>L4827+L4829+L4834+L4835</f>
        <v>11.190564000000002</v>
      </c>
    </row>
    <row r="4838" spans="1:6" ht="42.75">
      <c r="A4838" s="30" t="s">
        <v>334</v>
      </c>
      <c r="B4838" s="30" t="s">
        <v>669</v>
      </c>
      <c r="C4838" s="30" t="s">
        <v>670</v>
      </c>
      <c r="D4838" s="31" t="s">
        <v>928</v>
      </c>
      <c r="E4838" s="32" t="s">
        <v>725</v>
      </c>
      <c r="F4838" s="30">
        <v>5503</v>
      </c>
    </row>
    <row r="4840" ht="14.25">
      <c r="D4840" s="31" t="s">
        <v>1052</v>
      </c>
    </row>
    <row r="4841" spans="6:11" ht="14.25">
      <c r="F4841" s="30" t="s">
        <v>1053</v>
      </c>
      <c r="G4841" s="30" t="s">
        <v>720</v>
      </c>
      <c r="H4841" s="30" t="s">
        <v>1046</v>
      </c>
      <c r="I4841" s="30" t="s">
        <v>1047</v>
      </c>
      <c r="J4841" s="30" t="s">
        <v>1048</v>
      </c>
      <c r="K4841" s="33" t="s">
        <v>1054</v>
      </c>
    </row>
    <row r="4842" spans="4:12" ht="28.5">
      <c r="D4842" s="31" t="s">
        <v>298</v>
      </c>
      <c r="E4842" s="32" t="s">
        <v>1056</v>
      </c>
      <c r="F4842" s="30">
        <v>0.0018</v>
      </c>
      <c r="G4842" s="30">
        <v>290</v>
      </c>
      <c r="J4842" s="30">
        <v>1</v>
      </c>
      <c r="K4842" s="33">
        <v>0.522</v>
      </c>
      <c r="L4842" s="33">
        <f>F4842*G4842*J4842</f>
        <v>0.522</v>
      </c>
    </row>
    <row r="4843" spans="4:12" ht="28.5">
      <c r="D4843" s="31" t="s">
        <v>1057</v>
      </c>
      <c r="E4843" s="32" t="s">
        <v>1056</v>
      </c>
      <c r="F4843" s="30">
        <v>0.00309</v>
      </c>
      <c r="G4843" s="30">
        <v>360</v>
      </c>
      <c r="J4843" s="30">
        <v>1</v>
      </c>
      <c r="K4843" s="33">
        <v>1.1124</v>
      </c>
      <c r="L4843" s="33">
        <f>F4843*G4843*J4843</f>
        <v>1.1124</v>
      </c>
    </row>
    <row r="4844" spans="4:12" ht="14.25">
      <c r="D4844" s="31" t="s">
        <v>299</v>
      </c>
      <c r="E4844" s="32" t="s">
        <v>1056</v>
      </c>
      <c r="F4844" s="30">
        <v>0.00349</v>
      </c>
      <c r="G4844" s="30">
        <v>60</v>
      </c>
      <c r="J4844" s="30">
        <v>1</v>
      </c>
      <c r="K4844" s="33">
        <v>0.2094</v>
      </c>
      <c r="L4844" s="33">
        <f>F4844*G4844*J4844</f>
        <v>0.2094</v>
      </c>
    </row>
    <row r="4845" spans="4:12" ht="28.5">
      <c r="D4845" s="31" t="s">
        <v>206</v>
      </c>
      <c r="E4845" s="32" t="s">
        <v>1056</v>
      </c>
      <c r="F4845" s="30">
        <v>0.00348</v>
      </c>
      <c r="G4845" s="30">
        <v>150</v>
      </c>
      <c r="J4845" s="30">
        <v>1</v>
      </c>
      <c r="K4845" s="33">
        <v>0.522</v>
      </c>
      <c r="L4845" s="33">
        <f>F4845*G4845*J4845</f>
        <v>0.522</v>
      </c>
    </row>
    <row r="4846" spans="11:12" ht="14.25">
      <c r="K4846" s="33">
        <v>2.3658</v>
      </c>
      <c r="L4846" s="33">
        <f>SUM(L4842:L4845)</f>
        <v>2.3658</v>
      </c>
    </row>
    <row r="4847" ht="14.25">
      <c r="D4847" s="31" t="s">
        <v>1065</v>
      </c>
    </row>
    <row r="4848" spans="4:12" ht="14.25">
      <c r="D4848" s="31" t="s">
        <v>1072</v>
      </c>
      <c r="E4848" s="32" t="s">
        <v>1067</v>
      </c>
      <c r="F4848" s="30">
        <v>0.55</v>
      </c>
      <c r="G4848" s="30">
        <v>3.5</v>
      </c>
      <c r="J4848" s="30">
        <v>1</v>
      </c>
      <c r="K4848" s="33">
        <v>1.925</v>
      </c>
      <c r="L4848" s="33">
        <f>F4848*G4848*J4848</f>
        <v>1.9250000000000003</v>
      </c>
    </row>
    <row r="4849" ht="14.25">
      <c r="D4849" s="31" t="s">
        <v>1082</v>
      </c>
    </row>
    <row r="4850" spans="4:12" ht="14.25">
      <c r="D4850" s="31" t="s">
        <v>300</v>
      </c>
      <c r="E4850" s="32" t="s">
        <v>1045</v>
      </c>
      <c r="F4850" s="30">
        <v>1</v>
      </c>
      <c r="G4850" s="30">
        <v>7.2</v>
      </c>
      <c r="J4850" s="30">
        <v>1</v>
      </c>
      <c r="K4850" s="33">
        <v>7.2</v>
      </c>
      <c r="L4850" s="33">
        <f>F4850*G4850*J4850</f>
        <v>7.2</v>
      </c>
    </row>
    <row r="4851" ht="14.25">
      <c r="D4851" s="31" t="s">
        <v>1058</v>
      </c>
    </row>
    <row r="4852" spans="4:12" ht="14.25">
      <c r="D4852" s="31" t="s">
        <v>1059</v>
      </c>
      <c r="F4852" s="30">
        <v>30</v>
      </c>
      <c r="K4852" s="33">
        <v>0.70974</v>
      </c>
      <c r="L4852" s="33">
        <f>L4846*F4852*0.01</f>
        <v>0.70974</v>
      </c>
    </row>
    <row r="4853" spans="4:12" ht="14.25">
      <c r="D4853" s="31" t="s">
        <v>1068</v>
      </c>
      <c r="F4853" s="30">
        <v>95</v>
      </c>
      <c r="K4853" s="33">
        <v>1.82875</v>
      </c>
      <c r="L4853" s="33">
        <f>L4848*F4853*0.01</f>
        <v>1.8287500000000003</v>
      </c>
    </row>
    <row r="4854" spans="4:12" ht="14.25">
      <c r="D4854" s="31" t="s">
        <v>1084</v>
      </c>
      <c r="F4854" s="30">
        <v>1</v>
      </c>
      <c r="K4854" s="33">
        <v>0.072</v>
      </c>
      <c r="L4854" s="33">
        <f>L4850*F4854*0.01</f>
        <v>0.07200000000000001</v>
      </c>
    </row>
    <row r="4855" spans="4:12" ht="14.25">
      <c r="D4855" s="31" t="s">
        <v>1060</v>
      </c>
      <c r="K4855" s="33">
        <v>11.4908</v>
      </c>
      <c r="L4855" s="33">
        <f>L4846+L4848+L4850</f>
        <v>11.4908</v>
      </c>
    </row>
    <row r="4856" spans="4:12" ht="14.25">
      <c r="D4856" s="31" t="s">
        <v>1061</v>
      </c>
      <c r="K4856" s="33">
        <v>2.61049</v>
      </c>
      <c r="L4856" s="33">
        <f>L4852+L4853+L4854</f>
        <v>2.6104900000000004</v>
      </c>
    </row>
    <row r="4857" spans="4:12" ht="14.25">
      <c r="D4857" s="31" t="s">
        <v>1062</v>
      </c>
      <c r="F4857" s="30">
        <v>10</v>
      </c>
      <c r="K4857" s="33">
        <v>1.41013</v>
      </c>
      <c r="L4857" s="33">
        <f>L4846*F4857*0.01+L4852*F4857*0.01+L4848*F4857*0.01+L4853*F4857*0.01+L4850*F4857*0.01+L4854*F4857*0.01</f>
        <v>1.410129</v>
      </c>
    </row>
    <row r="4858" spans="4:12" ht="14.25">
      <c r="D4858" s="31" t="s">
        <v>1063</v>
      </c>
      <c r="K4858" s="33">
        <v>15.51142</v>
      </c>
      <c r="L4858" s="33">
        <f>L4846+L4848+L4850+L4856+L4857</f>
        <v>15.511419</v>
      </c>
    </row>
    <row r="4860" spans="1:6" ht="42.75">
      <c r="A4860" s="30" t="s">
        <v>337</v>
      </c>
      <c r="B4860" s="30" t="s">
        <v>593</v>
      </c>
      <c r="C4860" s="30" t="s">
        <v>594</v>
      </c>
      <c r="D4860" s="31" t="s">
        <v>929</v>
      </c>
      <c r="E4860" s="32" t="s">
        <v>725</v>
      </c>
      <c r="F4860" s="30">
        <v>3568</v>
      </c>
    </row>
    <row r="4862" ht="14.25">
      <c r="D4862" s="31" t="s">
        <v>1070</v>
      </c>
    </row>
    <row r="4863" spans="6:11" ht="14.25">
      <c r="F4863" s="30" t="s">
        <v>1053</v>
      </c>
      <c r="G4863" s="30" t="s">
        <v>720</v>
      </c>
      <c r="H4863" s="30" t="s">
        <v>1046</v>
      </c>
      <c r="I4863" s="30" t="s">
        <v>1047</v>
      </c>
      <c r="J4863" s="30" t="s">
        <v>1048</v>
      </c>
      <c r="K4863" s="33" t="s">
        <v>1054</v>
      </c>
    </row>
    <row r="4864" spans="4:12" ht="14.25">
      <c r="D4864" s="31" t="s">
        <v>131</v>
      </c>
      <c r="E4864" s="32" t="s">
        <v>725</v>
      </c>
      <c r="F4864" s="30">
        <v>1.16</v>
      </c>
      <c r="G4864" s="30">
        <v>15</v>
      </c>
      <c r="H4864" s="30">
        <v>0</v>
      </c>
      <c r="I4864" s="30">
        <v>15</v>
      </c>
      <c r="J4864" s="30">
        <v>1</v>
      </c>
      <c r="K4864" s="33">
        <v>17.4</v>
      </c>
      <c r="L4864" s="33">
        <f>F4864*G4864*(1+H4864*0.01)*J4864</f>
        <v>17.4</v>
      </c>
    </row>
    <row r="4865" spans="3:12" ht="14.25">
      <c r="C4865" s="30">
        <v>316</v>
      </c>
      <c r="D4865" s="31" t="s">
        <v>1076</v>
      </c>
      <c r="E4865" s="32" t="s">
        <v>725</v>
      </c>
      <c r="F4865" s="30">
        <v>0.2</v>
      </c>
      <c r="G4865" s="30">
        <v>1.2</v>
      </c>
      <c r="H4865" s="30">
        <v>0</v>
      </c>
      <c r="I4865" s="30">
        <v>1.2</v>
      </c>
      <c r="J4865" s="30">
        <v>1</v>
      </c>
      <c r="K4865" s="33">
        <v>0.24</v>
      </c>
      <c r="L4865" s="33">
        <f>F4865*G4865*(1+H4865*0.01)*J4865</f>
        <v>0.24</v>
      </c>
    </row>
    <row r="4866" spans="11:12" ht="14.25">
      <c r="K4866" s="33">
        <v>17.64</v>
      </c>
      <c r="L4866" s="33">
        <f>SUM(L4864:L4865)</f>
        <v>17.639999999999997</v>
      </c>
    </row>
    <row r="4867" ht="14.25">
      <c r="D4867" s="31" t="s">
        <v>1052</v>
      </c>
    </row>
    <row r="4868" spans="4:12" ht="14.25">
      <c r="D4868" s="31" t="s">
        <v>1269</v>
      </c>
      <c r="E4868" s="32" t="s">
        <v>1056</v>
      </c>
      <c r="F4868" s="30">
        <v>0.002</v>
      </c>
      <c r="G4868" s="30">
        <v>320</v>
      </c>
      <c r="J4868" s="30">
        <v>1</v>
      </c>
      <c r="K4868" s="33">
        <v>0.64</v>
      </c>
      <c r="L4868" s="33">
        <f>F4868*G4868*J4868</f>
        <v>0.64</v>
      </c>
    </row>
    <row r="4869" spans="4:12" ht="14.25">
      <c r="D4869" s="31" t="s">
        <v>1077</v>
      </c>
      <c r="E4869" s="32" t="s">
        <v>1056</v>
      </c>
      <c r="F4869" s="30">
        <v>0.027</v>
      </c>
      <c r="G4869" s="30">
        <v>240</v>
      </c>
      <c r="J4869" s="30">
        <v>1</v>
      </c>
      <c r="K4869" s="33">
        <v>6.48</v>
      </c>
      <c r="L4869" s="33">
        <f>F4869*G4869*J4869</f>
        <v>6.4799999999999995</v>
      </c>
    </row>
    <row r="4870" spans="11:12" ht="14.25">
      <c r="K4870" s="33">
        <v>7.12</v>
      </c>
      <c r="L4870" s="33">
        <f>SUM(L4868:L4869)</f>
        <v>7.119999999999999</v>
      </c>
    </row>
    <row r="4871" ht="14.25">
      <c r="D4871" s="31" t="s">
        <v>1065</v>
      </c>
    </row>
    <row r="4872" spans="4:12" ht="14.25">
      <c r="D4872" s="31" t="s">
        <v>1072</v>
      </c>
      <c r="E4872" s="32" t="s">
        <v>1067</v>
      </c>
      <c r="F4872" s="30">
        <v>0.19</v>
      </c>
      <c r="G4872" s="30">
        <v>3.5</v>
      </c>
      <c r="J4872" s="30">
        <v>1</v>
      </c>
      <c r="K4872" s="33">
        <v>0.665</v>
      </c>
      <c r="L4872" s="33">
        <f>F4872*G4872*J4872</f>
        <v>0.665</v>
      </c>
    </row>
    <row r="4873" spans="4:12" ht="14.25">
      <c r="D4873" s="31" t="s">
        <v>1079</v>
      </c>
      <c r="E4873" s="32" t="s">
        <v>1067</v>
      </c>
      <c r="F4873" s="30">
        <v>0.473</v>
      </c>
      <c r="G4873" s="30">
        <v>3.5</v>
      </c>
      <c r="J4873" s="30">
        <v>1</v>
      </c>
      <c r="K4873" s="33">
        <v>1.6555</v>
      </c>
      <c r="L4873" s="33">
        <f>F4873*G4873*J4873</f>
        <v>1.6555</v>
      </c>
    </row>
    <row r="4874" spans="11:12" ht="14.25">
      <c r="K4874" s="33">
        <v>2.3205</v>
      </c>
      <c r="L4874" s="33">
        <f>SUM(L4872:L4873)</f>
        <v>2.3205</v>
      </c>
    </row>
    <row r="4875" ht="14.25">
      <c r="D4875" s="31" t="s">
        <v>1058</v>
      </c>
    </row>
    <row r="4876" spans="4:12" ht="14.25">
      <c r="D4876" s="31" t="s">
        <v>1073</v>
      </c>
      <c r="F4876" s="30">
        <v>10</v>
      </c>
      <c r="K4876" s="33">
        <v>1.764</v>
      </c>
      <c r="L4876" s="33">
        <f>L4866*F4876*0.01</f>
        <v>1.7639999999999998</v>
      </c>
    </row>
    <row r="4877" spans="4:12" ht="14.25">
      <c r="D4877" s="31" t="s">
        <v>1059</v>
      </c>
      <c r="F4877" s="30">
        <v>30</v>
      </c>
      <c r="K4877" s="33">
        <v>2.136</v>
      </c>
      <c r="L4877" s="33">
        <f>L4870*F4877*0.01</f>
        <v>2.1359999999999997</v>
      </c>
    </row>
    <row r="4878" spans="4:12" ht="14.25">
      <c r="D4878" s="31" t="s">
        <v>1068</v>
      </c>
      <c r="F4878" s="30">
        <v>95</v>
      </c>
      <c r="K4878" s="33">
        <v>2.20447</v>
      </c>
      <c r="L4878" s="33">
        <f>L4874*F4878*0.01</f>
        <v>2.204475</v>
      </c>
    </row>
    <row r="4879" spans="4:12" ht="14.25">
      <c r="D4879" s="31" t="s">
        <v>1060</v>
      </c>
      <c r="K4879" s="33">
        <v>27.0805</v>
      </c>
      <c r="L4879" s="33">
        <f>L4866+L4870+L4874</f>
        <v>27.080499999999997</v>
      </c>
    </row>
    <row r="4880" spans="4:12" ht="14.25">
      <c r="D4880" s="31" t="s">
        <v>1061</v>
      </c>
      <c r="K4880" s="33">
        <v>6.10447</v>
      </c>
      <c r="L4880" s="33">
        <f>L4876+L4877+L4878</f>
        <v>6.104474999999999</v>
      </c>
    </row>
    <row r="4881" spans="4:12" ht="14.25">
      <c r="D4881" s="31" t="s">
        <v>1062</v>
      </c>
      <c r="F4881" s="30">
        <v>10</v>
      </c>
      <c r="K4881" s="33">
        <v>3.3185</v>
      </c>
      <c r="L4881" s="33">
        <f>L4866*F4881*0.01+L4876*F4881*0.01+L4870*F4881*0.01+L4877*F4881*0.01+L4874*F4881*0.01+L4878*F4881*0.01</f>
        <v>3.3184975</v>
      </c>
    </row>
    <row r="4882" spans="4:12" ht="14.25">
      <c r="D4882" s="31" t="s">
        <v>1063</v>
      </c>
      <c r="K4882" s="33">
        <v>36.50347</v>
      </c>
      <c r="L4882" s="33">
        <f>L4866+L4870+L4874+L4880+L4881</f>
        <v>36.503472499999994</v>
      </c>
    </row>
    <row r="4884" spans="1:6" ht="57">
      <c r="A4884" s="30" t="s">
        <v>342</v>
      </c>
      <c r="B4884" s="30" t="s">
        <v>593</v>
      </c>
      <c r="C4884" s="30" t="s">
        <v>594</v>
      </c>
      <c r="D4884" s="31" t="s">
        <v>930</v>
      </c>
      <c r="E4884" s="32" t="s">
        <v>725</v>
      </c>
      <c r="F4884" s="30">
        <v>1857</v>
      </c>
    </row>
    <row r="4886" ht="14.25">
      <c r="D4886" s="31" t="s">
        <v>1070</v>
      </c>
    </row>
    <row r="4887" spans="6:11" ht="14.25">
      <c r="F4887" s="30" t="s">
        <v>1053</v>
      </c>
      <c r="G4887" s="30" t="s">
        <v>720</v>
      </c>
      <c r="H4887" s="30" t="s">
        <v>1046</v>
      </c>
      <c r="I4887" s="30" t="s">
        <v>1047</v>
      </c>
      <c r="J4887" s="30" t="s">
        <v>1048</v>
      </c>
      <c r="K4887" s="33" t="s">
        <v>1054</v>
      </c>
    </row>
    <row r="4888" spans="3:12" ht="14.25">
      <c r="C4888" s="30">
        <v>316</v>
      </c>
      <c r="D4888" s="31" t="s">
        <v>1076</v>
      </c>
      <c r="E4888" s="32" t="s">
        <v>725</v>
      </c>
      <c r="F4888" s="30">
        <v>0.2</v>
      </c>
      <c r="G4888" s="30">
        <v>1.2</v>
      </c>
      <c r="H4888" s="30">
        <v>0</v>
      </c>
      <c r="I4888" s="30">
        <v>1.2</v>
      </c>
      <c r="J4888" s="30">
        <v>1</v>
      </c>
      <c r="K4888" s="33">
        <v>0.24</v>
      </c>
      <c r="L4888" s="33">
        <f>F4888*G4888*(1+H4888*0.01)*J4888</f>
        <v>0.24</v>
      </c>
    </row>
    <row r="4889" spans="4:12" ht="14.25">
      <c r="D4889" s="31" t="s">
        <v>303</v>
      </c>
      <c r="E4889" s="32" t="s">
        <v>725</v>
      </c>
      <c r="F4889" s="30">
        <v>1.4</v>
      </c>
      <c r="G4889" s="30">
        <v>14</v>
      </c>
      <c r="H4889" s="30">
        <v>0</v>
      </c>
      <c r="I4889" s="30">
        <v>14</v>
      </c>
      <c r="J4889" s="30">
        <v>1</v>
      </c>
      <c r="K4889" s="33">
        <v>19.6</v>
      </c>
      <c r="L4889" s="33">
        <f>F4889*G4889*(1+H4889*0.01)*J4889</f>
        <v>19.599999999999998</v>
      </c>
    </row>
    <row r="4890" spans="11:12" ht="14.25">
      <c r="K4890" s="33">
        <v>19.84</v>
      </c>
      <c r="L4890" s="33">
        <f>SUM(L4888:L4889)</f>
        <v>19.839999999999996</v>
      </c>
    </row>
    <row r="4891" ht="14.25">
      <c r="D4891" s="31" t="s">
        <v>1052</v>
      </c>
    </row>
    <row r="4892" spans="4:12" ht="14.25">
      <c r="D4892" s="31" t="s">
        <v>1269</v>
      </c>
      <c r="E4892" s="32" t="s">
        <v>1056</v>
      </c>
      <c r="F4892" s="30">
        <v>0.002</v>
      </c>
      <c r="G4892" s="30">
        <v>320</v>
      </c>
      <c r="J4892" s="30">
        <v>1</v>
      </c>
      <c r="K4892" s="33">
        <v>0.64</v>
      </c>
      <c r="L4892" s="33">
        <f>F4892*G4892*J4892</f>
        <v>0.64</v>
      </c>
    </row>
    <row r="4893" spans="4:12" ht="14.25">
      <c r="D4893" s="31" t="s">
        <v>1077</v>
      </c>
      <c r="E4893" s="32" t="s">
        <v>1056</v>
      </c>
      <c r="F4893" s="30">
        <v>0.027</v>
      </c>
      <c r="G4893" s="30">
        <v>240</v>
      </c>
      <c r="J4893" s="30">
        <v>1</v>
      </c>
      <c r="K4893" s="33">
        <v>6.48</v>
      </c>
      <c r="L4893" s="33">
        <f>F4893*G4893*J4893</f>
        <v>6.4799999999999995</v>
      </c>
    </row>
    <row r="4894" spans="11:12" ht="14.25">
      <c r="K4894" s="33">
        <v>7.12</v>
      </c>
      <c r="L4894" s="33">
        <f>SUM(L4892:L4893)</f>
        <v>7.119999999999999</v>
      </c>
    </row>
    <row r="4895" ht="14.25">
      <c r="D4895" s="31" t="s">
        <v>1065</v>
      </c>
    </row>
    <row r="4896" spans="4:12" ht="14.25">
      <c r="D4896" s="31" t="s">
        <v>1072</v>
      </c>
      <c r="E4896" s="32" t="s">
        <v>1067</v>
      </c>
      <c r="F4896" s="30">
        <v>0.19</v>
      </c>
      <c r="G4896" s="30">
        <v>3.5</v>
      </c>
      <c r="J4896" s="30">
        <v>1</v>
      </c>
      <c r="K4896" s="33">
        <v>0.665</v>
      </c>
      <c r="L4896" s="33">
        <f>F4896*G4896*J4896</f>
        <v>0.665</v>
      </c>
    </row>
    <row r="4897" spans="4:12" ht="14.25">
      <c r="D4897" s="31" t="s">
        <v>1079</v>
      </c>
      <c r="E4897" s="32" t="s">
        <v>1067</v>
      </c>
      <c r="F4897" s="30">
        <v>0.473</v>
      </c>
      <c r="G4897" s="30">
        <v>3.5</v>
      </c>
      <c r="J4897" s="30">
        <v>1</v>
      </c>
      <c r="K4897" s="33">
        <v>1.6555</v>
      </c>
      <c r="L4897" s="33">
        <f>F4897*G4897*J4897</f>
        <v>1.6555</v>
      </c>
    </row>
    <row r="4898" spans="11:12" ht="14.25">
      <c r="K4898" s="33">
        <v>2.3205</v>
      </c>
      <c r="L4898" s="33">
        <f>SUM(L4896:L4897)</f>
        <v>2.3205</v>
      </c>
    </row>
    <row r="4899" ht="14.25">
      <c r="D4899" s="31" t="s">
        <v>1058</v>
      </c>
    </row>
    <row r="4900" spans="4:12" ht="14.25">
      <c r="D4900" s="31" t="s">
        <v>1073</v>
      </c>
      <c r="F4900" s="30">
        <v>10</v>
      </c>
      <c r="K4900" s="33">
        <v>1.984</v>
      </c>
      <c r="L4900" s="33">
        <f>L4890*F4900*0.01</f>
        <v>1.9839999999999998</v>
      </c>
    </row>
    <row r="4901" spans="4:12" ht="14.25">
      <c r="D4901" s="31" t="s">
        <v>1059</v>
      </c>
      <c r="F4901" s="30">
        <v>30</v>
      </c>
      <c r="K4901" s="33">
        <v>2.136</v>
      </c>
      <c r="L4901" s="33">
        <f>L4894*F4901*0.01</f>
        <v>2.1359999999999997</v>
      </c>
    </row>
    <row r="4902" spans="4:12" ht="14.25">
      <c r="D4902" s="31" t="s">
        <v>1068</v>
      </c>
      <c r="F4902" s="30">
        <v>95</v>
      </c>
      <c r="K4902" s="33">
        <v>2.20447</v>
      </c>
      <c r="L4902" s="33">
        <f>L4898*F4902*0.01</f>
        <v>2.204475</v>
      </c>
    </row>
    <row r="4903" spans="4:12" ht="14.25">
      <c r="D4903" s="31" t="s">
        <v>1060</v>
      </c>
      <c r="K4903" s="33">
        <v>29.2805</v>
      </c>
      <c r="L4903" s="33">
        <f>L4890+L4894+L4898</f>
        <v>29.280499999999993</v>
      </c>
    </row>
    <row r="4904" spans="4:12" ht="14.25">
      <c r="D4904" s="31" t="s">
        <v>1061</v>
      </c>
      <c r="K4904" s="33">
        <v>6.32447</v>
      </c>
      <c r="L4904" s="33">
        <f>L4900+L4901+L4902</f>
        <v>6.324475</v>
      </c>
    </row>
    <row r="4905" spans="4:12" ht="14.25">
      <c r="D4905" s="31" t="s">
        <v>1062</v>
      </c>
      <c r="F4905" s="30">
        <v>10</v>
      </c>
      <c r="K4905" s="33">
        <v>3.5605</v>
      </c>
      <c r="L4905" s="33">
        <f>L4890*F4905*0.01+L4900*F4905*0.01+L4894*F4905*0.01+L4901*F4905*0.01+L4898*F4905*0.01+L4902*F4905*0.01</f>
        <v>3.5604975</v>
      </c>
    </row>
    <row r="4906" spans="4:12" ht="14.25">
      <c r="D4906" s="31" t="s">
        <v>1063</v>
      </c>
      <c r="K4906" s="33">
        <v>39.16547</v>
      </c>
      <c r="L4906" s="33">
        <f>L4890+L4894+L4898+L4904+L4905</f>
        <v>39.16547249999999</v>
      </c>
    </row>
    <row r="4908" spans="1:6" ht="42.75">
      <c r="A4908" s="30" t="s">
        <v>345</v>
      </c>
      <c r="B4908" s="30" t="s">
        <v>593</v>
      </c>
      <c r="C4908" s="30" t="s">
        <v>594</v>
      </c>
      <c r="D4908" s="31" t="s">
        <v>931</v>
      </c>
      <c r="E4908" s="32" t="s">
        <v>725</v>
      </c>
      <c r="F4908" s="30">
        <v>3733</v>
      </c>
    </row>
    <row r="4910" ht="14.25">
      <c r="D4910" s="31" t="s">
        <v>1070</v>
      </c>
    </row>
    <row r="4911" spans="6:11" ht="14.25">
      <c r="F4911" s="30" t="s">
        <v>1053</v>
      </c>
      <c r="G4911" s="30" t="s">
        <v>720</v>
      </c>
      <c r="H4911" s="30" t="s">
        <v>1046</v>
      </c>
      <c r="I4911" s="30" t="s">
        <v>1047</v>
      </c>
      <c r="J4911" s="30" t="s">
        <v>1048</v>
      </c>
      <c r="K4911" s="33" t="s">
        <v>1054</v>
      </c>
    </row>
    <row r="4912" spans="3:12" ht="14.25">
      <c r="C4912" s="30">
        <v>316</v>
      </c>
      <c r="D4912" s="31" t="s">
        <v>1076</v>
      </c>
      <c r="E4912" s="32" t="s">
        <v>725</v>
      </c>
      <c r="F4912" s="30">
        <v>0.2</v>
      </c>
      <c r="G4912" s="30">
        <v>1.2</v>
      </c>
      <c r="H4912" s="30">
        <v>0</v>
      </c>
      <c r="I4912" s="30">
        <v>1.2</v>
      </c>
      <c r="J4912" s="30">
        <v>1</v>
      </c>
      <c r="K4912" s="33">
        <v>0.24</v>
      </c>
      <c r="L4912" s="33">
        <f>F4912*G4912*(1+H4912*0.01)*J4912</f>
        <v>0.24</v>
      </c>
    </row>
    <row r="4913" spans="4:12" ht="14.25">
      <c r="D4913" s="31" t="s">
        <v>305</v>
      </c>
      <c r="E4913" s="32" t="s">
        <v>722</v>
      </c>
      <c r="F4913" s="30">
        <v>1.3</v>
      </c>
      <c r="G4913" s="30">
        <v>13.8</v>
      </c>
      <c r="H4913" s="30">
        <v>0</v>
      </c>
      <c r="I4913" s="30">
        <v>13.8</v>
      </c>
      <c r="J4913" s="30">
        <v>1</v>
      </c>
      <c r="K4913" s="33">
        <v>17.94</v>
      </c>
      <c r="L4913" s="33">
        <f>F4913*G4913*(1+H4913*0.01)*J4913</f>
        <v>17.94</v>
      </c>
    </row>
    <row r="4914" spans="11:12" ht="14.25">
      <c r="K4914" s="33">
        <v>18.18</v>
      </c>
      <c r="L4914" s="33">
        <f>SUM(L4912:L4913)</f>
        <v>18.18</v>
      </c>
    </row>
    <row r="4915" ht="14.25">
      <c r="D4915" s="31" t="s">
        <v>1052</v>
      </c>
    </row>
    <row r="4916" spans="4:12" ht="14.25">
      <c r="D4916" s="31" t="s">
        <v>1269</v>
      </c>
      <c r="E4916" s="32" t="s">
        <v>1056</v>
      </c>
      <c r="F4916" s="30">
        <v>0.002</v>
      </c>
      <c r="G4916" s="30">
        <v>320</v>
      </c>
      <c r="J4916" s="30">
        <v>1</v>
      </c>
      <c r="K4916" s="33">
        <v>0.64</v>
      </c>
      <c r="L4916" s="33">
        <f>F4916*G4916*J4916</f>
        <v>0.64</v>
      </c>
    </row>
    <row r="4917" spans="4:12" ht="14.25">
      <c r="D4917" s="31" t="s">
        <v>1077</v>
      </c>
      <c r="E4917" s="32" t="s">
        <v>1056</v>
      </c>
      <c r="F4917" s="30">
        <v>0.027</v>
      </c>
      <c r="G4917" s="30">
        <v>240</v>
      </c>
      <c r="J4917" s="30">
        <v>1</v>
      </c>
      <c r="K4917" s="33">
        <v>6.48</v>
      </c>
      <c r="L4917" s="33">
        <f>F4917*G4917*J4917</f>
        <v>6.4799999999999995</v>
      </c>
    </row>
    <row r="4918" spans="11:12" ht="14.25">
      <c r="K4918" s="33">
        <v>7.12</v>
      </c>
      <c r="L4918" s="33">
        <f>SUM(L4916:L4917)</f>
        <v>7.119999999999999</v>
      </c>
    </row>
    <row r="4919" ht="14.25">
      <c r="D4919" s="31" t="s">
        <v>1065</v>
      </c>
    </row>
    <row r="4920" spans="4:12" ht="14.25">
      <c r="D4920" s="31" t="s">
        <v>1072</v>
      </c>
      <c r="E4920" s="32" t="s">
        <v>1067</v>
      </c>
      <c r="F4920" s="30">
        <v>0.19</v>
      </c>
      <c r="G4920" s="30">
        <v>3.5</v>
      </c>
      <c r="J4920" s="30">
        <v>1</v>
      </c>
      <c r="K4920" s="33">
        <v>0.665</v>
      </c>
      <c r="L4920" s="33">
        <f>F4920*G4920*J4920</f>
        <v>0.665</v>
      </c>
    </row>
    <row r="4921" spans="4:12" ht="14.25">
      <c r="D4921" s="31" t="s">
        <v>1079</v>
      </c>
      <c r="E4921" s="32" t="s">
        <v>1067</v>
      </c>
      <c r="F4921" s="30">
        <v>0.473</v>
      </c>
      <c r="G4921" s="30">
        <v>3.5</v>
      </c>
      <c r="J4921" s="30">
        <v>1</v>
      </c>
      <c r="K4921" s="33">
        <v>1.6555</v>
      </c>
      <c r="L4921" s="33">
        <f>F4921*G4921*J4921</f>
        <v>1.6555</v>
      </c>
    </row>
    <row r="4922" spans="11:12" ht="14.25">
      <c r="K4922" s="33">
        <v>2.3205</v>
      </c>
      <c r="L4922" s="33">
        <f>SUM(L4920:L4921)</f>
        <v>2.3205</v>
      </c>
    </row>
    <row r="4923" ht="14.25">
      <c r="D4923" s="31" t="s">
        <v>1058</v>
      </c>
    </row>
    <row r="4924" spans="4:12" ht="14.25">
      <c r="D4924" s="31" t="s">
        <v>1073</v>
      </c>
      <c r="F4924" s="30">
        <v>10</v>
      </c>
      <c r="K4924" s="33">
        <v>1.818</v>
      </c>
      <c r="L4924" s="33">
        <f>L4914*F4924*0.01</f>
        <v>1.818</v>
      </c>
    </row>
    <row r="4925" spans="4:12" ht="14.25">
      <c r="D4925" s="31" t="s">
        <v>1059</v>
      </c>
      <c r="F4925" s="30">
        <v>30</v>
      </c>
      <c r="K4925" s="33">
        <v>2.136</v>
      </c>
      <c r="L4925" s="33">
        <f>L4918*F4925*0.01</f>
        <v>2.1359999999999997</v>
      </c>
    </row>
    <row r="4926" spans="4:12" ht="14.25">
      <c r="D4926" s="31" t="s">
        <v>1068</v>
      </c>
      <c r="F4926" s="30">
        <v>95</v>
      </c>
      <c r="K4926" s="33">
        <v>2.20447</v>
      </c>
      <c r="L4926" s="33">
        <f>L4922*F4926*0.01</f>
        <v>2.204475</v>
      </c>
    </row>
    <row r="4927" spans="4:12" ht="14.25">
      <c r="D4927" s="31" t="s">
        <v>1060</v>
      </c>
      <c r="K4927" s="33">
        <v>27.6205</v>
      </c>
      <c r="L4927" s="33">
        <f>L4914+L4918+L4922</f>
        <v>27.620499999999996</v>
      </c>
    </row>
    <row r="4928" spans="4:12" ht="14.25">
      <c r="D4928" s="31" t="s">
        <v>1061</v>
      </c>
      <c r="K4928" s="33">
        <v>6.15847</v>
      </c>
      <c r="L4928" s="33">
        <f>L4924+L4925+L4926</f>
        <v>6.158474999999999</v>
      </c>
    </row>
    <row r="4929" spans="4:12" ht="14.25">
      <c r="D4929" s="31" t="s">
        <v>1062</v>
      </c>
      <c r="F4929" s="30">
        <v>10</v>
      </c>
      <c r="K4929" s="33">
        <v>3.3779</v>
      </c>
      <c r="L4929" s="33">
        <f>L4914*F4929*0.01+L4924*F4929*0.01+L4918*F4929*0.01+L4925*F4929*0.01+L4922*F4929*0.01+L4926*F4929*0.01</f>
        <v>3.3778975</v>
      </c>
    </row>
    <row r="4930" spans="4:12" ht="14.25">
      <c r="D4930" s="31" t="s">
        <v>1063</v>
      </c>
      <c r="K4930" s="33">
        <v>37.15687</v>
      </c>
      <c r="L4930" s="33">
        <f>L4914+L4918+L4922+L4928+L4929</f>
        <v>37.1568725</v>
      </c>
    </row>
    <row r="4932" spans="1:6" ht="57">
      <c r="A4932" s="30" t="s">
        <v>346</v>
      </c>
      <c r="B4932" s="30" t="s">
        <v>593</v>
      </c>
      <c r="C4932" s="30" t="s">
        <v>594</v>
      </c>
      <c r="D4932" s="31" t="s">
        <v>932</v>
      </c>
      <c r="E4932" s="32" t="s">
        <v>725</v>
      </c>
      <c r="F4932" s="30">
        <v>1885</v>
      </c>
    </row>
    <row r="4934" ht="14.25">
      <c r="D4934" s="31" t="s">
        <v>1070</v>
      </c>
    </row>
    <row r="4935" spans="6:11" ht="14.25">
      <c r="F4935" s="30" t="s">
        <v>1053</v>
      </c>
      <c r="G4935" s="30" t="s">
        <v>720</v>
      </c>
      <c r="H4935" s="30" t="s">
        <v>1046</v>
      </c>
      <c r="I4935" s="30" t="s">
        <v>1047</v>
      </c>
      <c r="J4935" s="30" t="s">
        <v>1048</v>
      </c>
      <c r="K4935" s="33" t="s">
        <v>1054</v>
      </c>
    </row>
    <row r="4936" spans="3:12" ht="14.25">
      <c r="C4936" s="30">
        <v>316</v>
      </c>
      <c r="D4936" s="31" t="s">
        <v>1076</v>
      </c>
      <c r="E4936" s="32" t="s">
        <v>725</v>
      </c>
      <c r="F4936" s="30">
        <v>0.2</v>
      </c>
      <c r="G4936" s="30">
        <v>1.2</v>
      </c>
      <c r="H4936" s="30">
        <v>0</v>
      </c>
      <c r="I4936" s="30">
        <v>1.2</v>
      </c>
      <c r="J4936" s="30">
        <v>1</v>
      </c>
      <c r="K4936" s="33">
        <v>0.24</v>
      </c>
      <c r="L4936" s="33">
        <f>F4936*G4936*(1+H4936*0.01)*J4936</f>
        <v>0.24</v>
      </c>
    </row>
    <row r="4937" spans="4:12" ht="14.25">
      <c r="D4937" s="31" t="s">
        <v>305</v>
      </c>
      <c r="E4937" s="32" t="s">
        <v>722</v>
      </c>
      <c r="F4937" s="30">
        <v>1.3</v>
      </c>
      <c r="G4937" s="30">
        <v>13.8</v>
      </c>
      <c r="H4937" s="30">
        <v>0</v>
      </c>
      <c r="I4937" s="30">
        <v>13.8</v>
      </c>
      <c r="J4937" s="30">
        <v>1</v>
      </c>
      <c r="K4937" s="33">
        <v>17.94</v>
      </c>
      <c r="L4937" s="33">
        <f>F4937*G4937*(1+H4937*0.01)*J4937</f>
        <v>17.94</v>
      </c>
    </row>
    <row r="4938" spans="11:12" ht="14.25">
      <c r="K4938" s="33">
        <v>18.18</v>
      </c>
      <c r="L4938" s="33">
        <f>SUM(L4936:L4937)</f>
        <v>18.18</v>
      </c>
    </row>
    <row r="4939" ht="14.25">
      <c r="D4939" s="31" t="s">
        <v>1052</v>
      </c>
    </row>
    <row r="4940" spans="4:12" ht="14.25">
      <c r="D4940" s="31" t="s">
        <v>1269</v>
      </c>
      <c r="E4940" s="32" t="s">
        <v>1056</v>
      </c>
      <c r="F4940" s="30">
        <v>0.002</v>
      </c>
      <c r="G4940" s="30">
        <v>320</v>
      </c>
      <c r="J4940" s="30">
        <v>1</v>
      </c>
      <c r="K4940" s="33">
        <v>0.64</v>
      </c>
      <c r="L4940" s="33">
        <f>F4940*G4940*J4940</f>
        <v>0.64</v>
      </c>
    </row>
    <row r="4941" spans="4:12" ht="14.25">
      <c r="D4941" s="31" t="s">
        <v>1077</v>
      </c>
      <c r="E4941" s="32" t="s">
        <v>1056</v>
      </c>
      <c r="F4941" s="30">
        <v>0.027</v>
      </c>
      <c r="G4941" s="30">
        <v>240</v>
      </c>
      <c r="J4941" s="30">
        <v>1</v>
      </c>
      <c r="K4941" s="33">
        <v>6.48</v>
      </c>
      <c r="L4941" s="33">
        <f>F4941*G4941*J4941</f>
        <v>6.4799999999999995</v>
      </c>
    </row>
    <row r="4942" spans="11:12" ht="14.25">
      <c r="K4942" s="33">
        <v>7.12</v>
      </c>
      <c r="L4942" s="33">
        <f>SUM(L4940:L4941)</f>
        <v>7.119999999999999</v>
      </c>
    </row>
    <row r="4943" ht="14.25">
      <c r="D4943" s="31" t="s">
        <v>1065</v>
      </c>
    </row>
    <row r="4944" spans="4:12" ht="14.25">
      <c r="D4944" s="31" t="s">
        <v>1072</v>
      </c>
      <c r="E4944" s="32" t="s">
        <v>1067</v>
      </c>
      <c r="F4944" s="30">
        <v>0.19</v>
      </c>
      <c r="G4944" s="30">
        <v>3.5</v>
      </c>
      <c r="J4944" s="30">
        <v>1</v>
      </c>
      <c r="K4944" s="33">
        <v>0.665</v>
      </c>
      <c r="L4944" s="33">
        <f>F4944*G4944*J4944</f>
        <v>0.665</v>
      </c>
    </row>
    <row r="4945" spans="4:12" ht="14.25">
      <c r="D4945" s="31" t="s">
        <v>1079</v>
      </c>
      <c r="E4945" s="32" t="s">
        <v>1067</v>
      </c>
      <c r="F4945" s="30">
        <v>0.473</v>
      </c>
      <c r="G4945" s="30">
        <v>3.5</v>
      </c>
      <c r="J4945" s="30">
        <v>1</v>
      </c>
      <c r="K4945" s="33">
        <v>1.6555</v>
      </c>
      <c r="L4945" s="33">
        <f>F4945*G4945*J4945</f>
        <v>1.6555</v>
      </c>
    </row>
    <row r="4946" spans="11:12" ht="14.25">
      <c r="K4946" s="33">
        <v>2.3205</v>
      </c>
      <c r="L4946" s="33">
        <f>SUM(L4944:L4945)</f>
        <v>2.3205</v>
      </c>
    </row>
    <row r="4947" ht="14.25">
      <c r="D4947" s="31" t="s">
        <v>1058</v>
      </c>
    </row>
    <row r="4948" spans="4:12" ht="14.25">
      <c r="D4948" s="31" t="s">
        <v>1073</v>
      </c>
      <c r="F4948" s="30">
        <v>10</v>
      </c>
      <c r="K4948" s="33">
        <v>1.818</v>
      </c>
      <c r="L4948" s="33">
        <f>L4938*F4948*0.01</f>
        <v>1.818</v>
      </c>
    </row>
    <row r="4949" spans="4:12" ht="14.25">
      <c r="D4949" s="31" t="s">
        <v>1059</v>
      </c>
      <c r="F4949" s="30">
        <v>30</v>
      </c>
      <c r="K4949" s="33">
        <v>2.136</v>
      </c>
      <c r="L4949" s="33">
        <f>L4942*F4949*0.01</f>
        <v>2.1359999999999997</v>
      </c>
    </row>
    <row r="4950" spans="4:12" ht="14.25">
      <c r="D4950" s="31" t="s">
        <v>1068</v>
      </c>
      <c r="F4950" s="30">
        <v>95</v>
      </c>
      <c r="K4950" s="33">
        <v>2.20447</v>
      </c>
      <c r="L4950" s="33">
        <f>L4946*F4950*0.01</f>
        <v>2.204475</v>
      </c>
    </row>
    <row r="4951" spans="4:12" ht="14.25">
      <c r="D4951" s="31" t="s">
        <v>1060</v>
      </c>
      <c r="K4951" s="33">
        <v>27.6205</v>
      </c>
      <c r="L4951" s="33">
        <f>L4938+L4942+L4946</f>
        <v>27.620499999999996</v>
      </c>
    </row>
    <row r="4952" spans="4:12" ht="14.25">
      <c r="D4952" s="31" t="s">
        <v>1061</v>
      </c>
      <c r="K4952" s="33">
        <v>6.15847</v>
      </c>
      <c r="L4952" s="33">
        <f>L4948+L4949+L4950</f>
        <v>6.158474999999999</v>
      </c>
    </row>
    <row r="4953" spans="4:12" ht="14.25">
      <c r="D4953" s="31" t="s">
        <v>1062</v>
      </c>
      <c r="F4953" s="30">
        <v>10</v>
      </c>
      <c r="K4953" s="33">
        <v>3.3779</v>
      </c>
      <c r="L4953" s="33">
        <f>L4938*F4953*0.01+L4948*F4953*0.01+L4942*F4953*0.01+L4949*F4953*0.01+L4946*F4953*0.01+L4950*F4953*0.01</f>
        <v>3.3778975</v>
      </c>
    </row>
    <row r="4954" spans="4:12" ht="14.25">
      <c r="D4954" s="31" t="s">
        <v>1063</v>
      </c>
      <c r="K4954" s="33">
        <v>37.15687</v>
      </c>
      <c r="L4954" s="33">
        <f>L4938+L4942+L4946+L4952+L4953</f>
        <v>37.1568725</v>
      </c>
    </row>
    <row r="4956" spans="1:6" ht="57">
      <c r="A4956" s="30" t="s">
        <v>347</v>
      </c>
      <c r="B4956" s="30" t="s">
        <v>671</v>
      </c>
      <c r="C4956" s="30" t="s">
        <v>666</v>
      </c>
      <c r="D4956" s="31" t="s">
        <v>714</v>
      </c>
      <c r="E4956" s="32" t="s">
        <v>933</v>
      </c>
      <c r="F4956" s="30">
        <v>3494</v>
      </c>
    </row>
    <row r="4958" ht="14.25">
      <c r="D4958" s="31" t="s">
        <v>1070</v>
      </c>
    </row>
    <row r="4959" spans="6:11" ht="14.25">
      <c r="F4959" s="30" t="s">
        <v>1053</v>
      </c>
      <c r="G4959" s="30" t="s">
        <v>720</v>
      </c>
      <c r="H4959" s="30" t="s">
        <v>1046</v>
      </c>
      <c r="I4959" s="30" t="s">
        <v>1047</v>
      </c>
      <c r="J4959" s="30" t="s">
        <v>1048</v>
      </c>
      <c r="K4959" s="33" t="s">
        <v>1054</v>
      </c>
    </row>
    <row r="4960" spans="3:12" ht="14.25">
      <c r="C4960" s="30">
        <v>316</v>
      </c>
      <c r="D4960" s="31" t="s">
        <v>1076</v>
      </c>
      <c r="E4960" s="32" t="s">
        <v>725</v>
      </c>
      <c r="F4960" s="30">
        <v>0.01</v>
      </c>
      <c r="G4960" s="30">
        <v>1.2</v>
      </c>
      <c r="H4960" s="30">
        <v>0</v>
      </c>
      <c r="I4960" s="30">
        <v>1.2</v>
      </c>
      <c r="J4960" s="30">
        <v>1</v>
      </c>
      <c r="K4960" s="33">
        <v>0.012</v>
      </c>
      <c r="L4960" s="33">
        <f>F4960*G4960*(1+H4960*0.01)*J4960</f>
        <v>0.012</v>
      </c>
    </row>
    <row r="4961" spans="3:12" ht="14.25">
      <c r="C4961" s="30">
        <v>61</v>
      </c>
      <c r="D4961" s="31" t="s">
        <v>308</v>
      </c>
      <c r="E4961" s="32" t="s">
        <v>933</v>
      </c>
      <c r="F4961" s="30">
        <v>1</v>
      </c>
      <c r="G4961" s="30">
        <v>89.25</v>
      </c>
      <c r="H4961" s="30">
        <v>0</v>
      </c>
      <c r="I4961" s="30">
        <v>89.25</v>
      </c>
      <c r="J4961" s="30">
        <v>1</v>
      </c>
      <c r="K4961" s="33">
        <v>89.25</v>
      </c>
      <c r="L4961" s="33">
        <f>F4961*G4961*(1+H4961*0.01)*J4961</f>
        <v>89.25</v>
      </c>
    </row>
    <row r="4962" spans="11:12" ht="14.25">
      <c r="K4962" s="33">
        <v>89.262</v>
      </c>
      <c r="L4962" s="33">
        <f>SUM(L4960:L4961)</f>
        <v>89.262</v>
      </c>
    </row>
    <row r="4963" ht="14.25">
      <c r="D4963" s="31" t="s">
        <v>1052</v>
      </c>
    </row>
    <row r="4964" spans="4:12" ht="28.5">
      <c r="D4964" s="31" t="s">
        <v>199</v>
      </c>
      <c r="E4964" s="32" t="s">
        <v>1056</v>
      </c>
      <c r="F4964" s="30">
        <v>0.0093</v>
      </c>
      <c r="G4964" s="30">
        <v>390</v>
      </c>
      <c r="J4964" s="30">
        <v>1</v>
      </c>
      <c r="K4964" s="33">
        <v>3.627</v>
      </c>
      <c r="L4964" s="33">
        <f>F4964*G4964*J4964</f>
        <v>3.627</v>
      </c>
    </row>
    <row r="4965" spans="4:12" ht="14.25">
      <c r="D4965" s="31" t="s">
        <v>309</v>
      </c>
      <c r="E4965" s="32" t="s">
        <v>1056</v>
      </c>
      <c r="F4965" s="30">
        <v>0.006</v>
      </c>
      <c r="G4965" s="30">
        <v>260</v>
      </c>
      <c r="J4965" s="30">
        <v>1</v>
      </c>
      <c r="K4965" s="33">
        <v>1.56</v>
      </c>
      <c r="L4965" s="33">
        <f>F4965*G4965*J4965</f>
        <v>1.56</v>
      </c>
    </row>
    <row r="4966" spans="4:12" ht="14.25">
      <c r="D4966" s="31" t="s">
        <v>1077</v>
      </c>
      <c r="E4966" s="32" t="s">
        <v>1056</v>
      </c>
      <c r="F4966" s="30">
        <v>0.007</v>
      </c>
      <c r="G4966" s="30">
        <v>240</v>
      </c>
      <c r="J4966" s="30">
        <v>1</v>
      </c>
      <c r="K4966" s="33">
        <v>1.68</v>
      </c>
      <c r="L4966" s="33">
        <f>F4966*G4966*J4966</f>
        <v>1.68</v>
      </c>
    </row>
    <row r="4967" spans="11:12" ht="14.25">
      <c r="K4967" s="33">
        <v>6.867</v>
      </c>
      <c r="L4967" s="33">
        <f>SUM(L4964:L4966)</f>
        <v>6.866999999999999</v>
      </c>
    </row>
    <row r="4968" ht="14.25">
      <c r="D4968" s="31" t="s">
        <v>1065</v>
      </c>
    </row>
    <row r="4969" spans="4:12" ht="14.25">
      <c r="D4969" s="31" t="s">
        <v>1079</v>
      </c>
      <c r="E4969" s="32" t="s">
        <v>1067</v>
      </c>
      <c r="F4969" s="30">
        <v>0.454</v>
      </c>
      <c r="G4969" s="30">
        <v>3.5</v>
      </c>
      <c r="J4969" s="30">
        <v>1</v>
      </c>
      <c r="K4969" s="33">
        <v>1.589</v>
      </c>
      <c r="L4969" s="33">
        <f>F4969*G4969*J4969</f>
        <v>1.589</v>
      </c>
    </row>
    <row r="4970" spans="4:12" ht="14.25">
      <c r="D4970" s="31" t="s">
        <v>1072</v>
      </c>
      <c r="E4970" s="32" t="s">
        <v>1067</v>
      </c>
      <c r="F4970" s="30">
        <v>0.08</v>
      </c>
      <c r="G4970" s="30">
        <v>3.5</v>
      </c>
      <c r="J4970" s="30">
        <v>1</v>
      </c>
      <c r="K4970" s="33">
        <v>0.28</v>
      </c>
      <c r="L4970" s="33">
        <f>F4970*G4970*J4970</f>
        <v>0.28</v>
      </c>
    </row>
    <row r="4971" spans="4:12" ht="14.25">
      <c r="D4971" s="31" t="s">
        <v>1097</v>
      </c>
      <c r="E4971" s="32" t="s">
        <v>1067</v>
      </c>
      <c r="F4971" s="30">
        <v>0.045</v>
      </c>
      <c r="G4971" s="30">
        <v>3.5</v>
      </c>
      <c r="J4971" s="30">
        <v>1</v>
      </c>
      <c r="K4971" s="33">
        <v>0.1575</v>
      </c>
      <c r="L4971" s="33">
        <f>F4971*G4971*J4971</f>
        <v>0.1575</v>
      </c>
    </row>
    <row r="4972" spans="11:12" ht="14.25">
      <c r="K4972" s="33">
        <v>2.0265</v>
      </c>
      <c r="L4972" s="33">
        <f>SUM(L4969:L4971)</f>
        <v>2.0265</v>
      </c>
    </row>
    <row r="4973" ht="14.25">
      <c r="D4973" s="31" t="s">
        <v>1058</v>
      </c>
    </row>
    <row r="4974" spans="4:12" ht="14.25">
      <c r="D4974" s="31" t="s">
        <v>1073</v>
      </c>
      <c r="F4974" s="30">
        <v>10</v>
      </c>
      <c r="K4974" s="33">
        <v>8.9262</v>
      </c>
      <c r="L4974" s="33">
        <f>L4962*F4974*0.01</f>
        <v>8.9262</v>
      </c>
    </row>
    <row r="4975" spans="4:12" ht="14.25">
      <c r="D4975" s="31" t="s">
        <v>1059</v>
      </c>
      <c r="F4975" s="30">
        <v>30</v>
      </c>
      <c r="K4975" s="33">
        <v>2.0601</v>
      </c>
      <c r="L4975" s="33">
        <f>L4967*F4975*0.01</f>
        <v>2.0601</v>
      </c>
    </row>
    <row r="4976" spans="4:12" ht="14.25">
      <c r="D4976" s="31" t="s">
        <v>1068</v>
      </c>
      <c r="F4976" s="30">
        <v>95</v>
      </c>
      <c r="K4976" s="33">
        <v>1.92517</v>
      </c>
      <c r="L4976" s="33">
        <f>L4972*F4976*0.01</f>
        <v>1.9251749999999999</v>
      </c>
    </row>
    <row r="4977" spans="4:12" ht="14.25">
      <c r="D4977" s="31" t="s">
        <v>1060</v>
      </c>
      <c r="K4977" s="33">
        <v>98.1555</v>
      </c>
      <c r="L4977" s="33">
        <f>L4962+L4967+L4972</f>
        <v>98.1555</v>
      </c>
    </row>
    <row r="4978" spans="4:12" ht="14.25">
      <c r="D4978" s="31" t="s">
        <v>1061</v>
      </c>
      <c r="K4978" s="33">
        <v>12.91147</v>
      </c>
      <c r="L4978" s="33">
        <f>L4974+L4975+L4976</f>
        <v>12.911475</v>
      </c>
    </row>
    <row r="4979" spans="4:12" ht="14.25">
      <c r="D4979" s="31" t="s">
        <v>1062</v>
      </c>
      <c r="F4979" s="30">
        <v>10</v>
      </c>
      <c r="K4979" s="33">
        <v>11.1067</v>
      </c>
      <c r="L4979" s="33">
        <f>L4962*F4979*0.01+L4974*F4979*0.01+L4967*F4979*0.01+L4975*F4979*0.01+L4972*F4979*0.01+L4976*F4979*0.01</f>
        <v>11.106697499999997</v>
      </c>
    </row>
    <row r="4980" spans="4:12" ht="14.25">
      <c r="D4980" s="31" t="s">
        <v>1063</v>
      </c>
      <c r="K4980" s="33">
        <v>122.17367</v>
      </c>
      <c r="L4980" s="33">
        <f>L4962+L4967+L4972+L4978+L4979</f>
        <v>122.1736725</v>
      </c>
    </row>
    <row r="4982" spans="1:6" ht="57">
      <c r="A4982" s="30" t="s">
        <v>350</v>
      </c>
      <c r="B4982" s="30" t="s">
        <v>672</v>
      </c>
      <c r="C4982" s="30" t="s">
        <v>673</v>
      </c>
      <c r="D4982" s="31" t="s">
        <v>934</v>
      </c>
      <c r="E4982" s="32" t="s">
        <v>933</v>
      </c>
      <c r="F4982" s="30">
        <v>1075</v>
      </c>
    </row>
    <row r="4984" ht="14.25">
      <c r="D4984" s="31" t="s">
        <v>1070</v>
      </c>
    </row>
    <row r="4985" spans="6:11" ht="14.25">
      <c r="F4985" s="30" t="s">
        <v>1053</v>
      </c>
      <c r="G4985" s="30" t="s">
        <v>720</v>
      </c>
      <c r="H4985" s="30" t="s">
        <v>1046</v>
      </c>
      <c r="I4985" s="30" t="s">
        <v>1047</v>
      </c>
      <c r="J4985" s="30" t="s">
        <v>1048</v>
      </c>
      <c r="K4985" s="33" t="s">
        <v>1054</v>
      </c>
    </row>
    <row r="4986" spans="3:12" ht="14.25">
      <c r="C4986" s="30">
        <v>316</v>
      </c>
      <c r="D4986" s="31" t="s">
        <v>1076</v>
      </c>
      <c r="E4986" s="32" t="s">
        <v>725</v>
      </c>
      <c r="F4986" s="30">
        <v>0.01</v>
      </c>
      <c r="G4986" s="30">
        <v>1.2</v>
      </c>
      <c r="H4986" s="30">
        <v>0</v>
      </c>
      <c r="I4986" s="30">
        <v>1.2</v>
      </c>
      <c r="J4986" s="30">
        <v>1</v>
      </c>
      <c r="K4986" s="33">
        <v>0.012</v>
      </c>
      <c r="L4986" s="33">
        <f>F4986*G4986*(1+H4986*0.01)*J4986</f>
        <v>0.012</v>
      </c>
    </row>
    <row r="4987" spans="3:12" ht="14.25">
      <c r="C4987" s="30" t="s">
        <v>567</v>
      </c>
      <c r="D4987" s="31" t="s">
        <v>264</v>
      </c>
      <c r="E4987" s="32" t="s">
        <v>811</v>
      </c>
      <c r="F4987" s="30">
        <v>7</v>
      </c>
      <c r="G4987" s="30">
        <v>0.1</v>
      </c>
      <c r="H4987" s="30">
        <v>0</v>
      </c>
      <c r="I4987" s="30">
        <v>0.1</v>
      </c>
      <c r="J4987" s="30">
        <v>1</v>
      </c>
      <c r="K4987" s="33">
        <v>0.7</v>
      </c>
      <c r="L4987" s="33">
        <f>F4987*G4987*(1+H4987*0.01)*J4987</f>
        <v>0.7000000000000001</v>
      </c>
    </row>
    <row r="4988" spans="3:12" ht="14.25">
      <c r="C4988" s="30" t="s">
        <v>674</v>
      </c>
      <c r="D4988" s="31" t="s">
        <v>311</v>
      </c>
      <c r="E4988" s="32" t="s">
        <v>811</v>
      </c>
      <c r="F4988" s="30">
        <v>1000</v>
      </c>
      <c r="G4988" s="30">
        <v>0.1</v>
      </c>
      <c r="H4988" s="30">
        <v>0</v>
      </c>
      <c r="I4988" s="30">
        <v>0.1</v>
      </c>
      <c r="J4988" s="30">
        <v>1</v>
      </c>
      <c r="K4988" s="33">
        <v>100</v>
      </c>
      <c r="L4988" s="33">
        <f>F4988*G4988*(1+H4988*0.01)*J4988</f>
        <v>100</v>
      </c>
    </row>
    <row r="4989" spans="11:12" ht="14.25">
      <c r="K4989" s="33">
        <v>100.712</v>
      </c>
      <c r="L4989" s="33">
        <f>SUM(L4986:L4988)</f>
        <v>100.712</v>
      </c>
    </row>
    <row r="4990" ht="14.25">
      <c r="D4990" s="31" t="s">
        <v>1052</v>
      </c>
    </row>
    <row r="4991" spans="4:12" ht="28.5">
      <c r="D4991" s="31" t="s">
        <v>199</v>
      </c>
      <c r="E4991" s="32" t="s">
        <v>1056</v>
      </c>
      <c r="F4991" s="30">
        <v>0.0095</v>
      </c>
      <c r="G4991" s="30">
        <v>390</v>
      </c>
      <c r="J4991" s="30">
        <v>1</v>
      </c>
      <c r="K4991" s="33">
        <v>3.705</v>
      </c>
      <c r="L4991" s="33">
        <f>F4991*G4991*J4991</f>
        <v>3.705</v>
      </c>
    </row>
    <row r="4992" spans="4:12" ht="14.25">
      <c r="D4992" s="31" t="s">
        <v>309</v>
      </c>
      <c r="E4992" s="32" t="s">
        <v>1056</v>
      </c>
      <c r="F4992" s="30">
        <v>0.0129</v>
      </c>
      <c r="G4992" s="30">
        <v>260</v>
      </c>
      <c r="J4992" s="30">
        <v>1</v>
      </c>
      <c r="K4992" s="33">
        <v>3.354</v>
      </c>
      <c r="L4992" s="33">
        <f>F4992*G4992*J4992</f>
        <v>3.354</v>
      </c>
    </row>
    <row r="4993" spans="4:12" ht="14.25">
      <c r="D4993" s="31" t="s">
        <v>1077</v>
      </c>
      <c r="E4993" s="32" t="s">
        <v>1056</v>
      </c>
      <c r="F4993" s="30">
        <v>0.0129</v>
      </c>
      <c r="G4993" s="30">
        <v>240</v>
      </c>
      <c r="J4993" s="30">
        <v>1</v>
      </c>
      <c r="K4993" s="33">
        <v>3.096</v>
      </c>
      <c r="L4993" s="33">
        <f>F4993*G4993*J4993</f>
        <v>3.096</v>
      </c>
    </row>
    <row r="4994" spans="11:12" ht="14.25">
      <c r="K4994" s="33">
        <v>10.155</v>
      </c>
      <c r="L4994" s="33">
        <f>SUM(L4991:L4993)</f>
        <v>10.155000000000001</v>
      </c>
    </row>
    <row r="4995" ht="14.25">
      <c r="D4995" s="31" t="s">
        <v>1065</v>
      </c>
    </row>
    <row r="4996" spans="4:12" ht="14.25">
      <c r="D4996" s="31" t="s">
        <v>1072</v>
      </c>
      <c r="E4996" s="32" t="s">
        <v>1067</v>
      </c>
      <c r="F4996" s="30">
        <v>0.275</v>
      </c>
      <c r="G4996" s="30">
        <v>3.5</v>
      </c>
      <c r="J4996" s="30">
        <v>1</v>
      </c>
      <c r="K4996" s="33">
        <v>0.9625</v>
      </c>
      <c r="L4996" s="33">
        <f>F4996*G4996*J4996</f>
        <v>0.9625000000000001</v>
      </c>
    </row>
    <row r="4997" spans="4:12" ht="14.25">
      <c r="D4997" s="31" t="s">
        <v>1079</v>
      </c>
      <c r="E4997" s="32" t="s">
        <v>1067</v>
      </c>
      <c r="F4997" s="30">
        <v>0.501</v>
      </c>
      <c r="G4997" s="30">
        <v>3.5</v>
      </c>
      <c r="J4997" s="30">
        <v>1</v>
      </c>
      <c r="K4997" s="33">
        <v>1.7535</v>
      </c>
      <c r="L4997" s="33">
        <f>F4997*G4997*J4997</f>
        <v>1.7535</v>
      </c>
    </row>
    <row r="4998" spans="4:12" ht="14.25">
      <c r="D4998" s="31" t="s">
        <v>1097</v>
      </c>
      <c r="E4998" s="32" t="s">
        <v>1067</v>
      </c>
      <c r="F4998" s="30">
        <v>0.085</v>
      </c>
      <c r="G4998" s="30">
        <v>3.5</v>
      </c>
      <c r="J4998" s="30">
        <v>1</v>
      </c>
      <c r="K4998" s="33">
        <v>0.2975</v>
      </c>
      <c r="L4998" s="33">
        <f>F4998*G4998*J4998</f>
        <v>0.29750000000000004</v>
      </c>
    </row>
    <row r="4999" spans="11:12" ht="14.25">
      <c r="K4999" s="33">
        <v>3.0135</v>
      </c>
      <c r="L4999" s="33">
        <f>SUM(L4996:L4998)</f>
        <v>3.0135</v>
      </c>
    </row>
    <row r="5000" ht="14.25">
      <c r="D5000" s="31" t="s">
        <v>1058</v>
      </c>
    </row>
    <row r="5001" spans="4:12" ht="14.25">
      <c r="D5001" s="31" t="s">
        <v>1073</v>
      </c>
      <c r="F5001" s="30">
        <v>10</v>
      </c>
      <c r="K5001" s="33">
        <v>10.0712</v>
      </c>
      <c r="L5001" s="33">
        <f>L4989*F5001*0.01</f>
        <v>10.071200000000001</v>
      </c>
    </row>
    <row r="5002" spans="4:12" ht="14.25">
      <c r="D5002" s="31" t="s">
        <v>1059</v>
      </c>
      <c r="F5002" s="30">
        <v>30</v>
      </c>
      <c r="K5002" s="33">
        <v>3.0465</v>
      </c>
      <c r="L5002" s="33">
        <f>L4994*F5002*0.01</f>
        <v>3.0465000000000004</v>
      </c>
    </row>
    <row r="5003" spans="4:12" ht="14.25">
      <c r="D5003" s="31" t="s">
        <v>1068</v>
      </c>
      <c r="F5003" s="30">
        <v>95</v>
      </c>
      <c r="K5003" s="33">
        <v>2.86283</v>
      </c>
      <c r="L5003" s="33">
        <f>L4999*F5003*0.01</f>
        <v>2.8628250000000004</v>
      </c>
    </row>
    <row r="5004" spans="4:12" ht="14.25">
      <c r="D5004" s="31" t="s">
        <v>1060</v>
      </c>
      <c r="K5004" s="33">
        <v>113.8805</v>
      </c>
      <c r="L5004" s="33">
        <f>L4989+L4994+L4999</f>
        <v>113.8805</v>
      </c>
    </row>
    <row r="5005" spans="4:12" ht="14.25">
      <c r="D5005" s="31" t="s">
        <v>1061</v>
      </c>
      <c r="K5005" s="33">
        <v>15.98052</v>
      </c>
      <c r="L5005" s="33">
        <f>L5001+L5002+L5003</f>
        <v>15.980525000000002</v>
      </c>
    </row>
    <row r="5006" spans="4:12" ht="14.25">
      <c r="D5006" s="31" t="s">
        <v>1062</v>
      </c>
      <c r="F5006" s="30">
        <v>10</v>
      </c>
      <c r="K5006" s="33">
        <v>12.9861</v>
      </c>
      <c r="L5006" s="33">
        <f>L4989*F5006*0.01+L5001*F5006*0.01+L4994*F5006*0.01+L5002*F5006*0.01+L4999*F5006*0.01+L5003*F5006*0.01</f>
        <v>12.986102500000001</v>
      </c>
    </row>
    <row r="5007" spans="4:12" ht="14.25">
      <c r="D5007" s="31" t="s">
        <v>1063</v>
      </c>
      <c r="K5007" s="33">
        <v>142.84713</v>
      </c>
      <c r="L5007" s="33">
        <f>L4989+L4994+L4999+L5005+L5006</f>
        <v>142.8471275</v>
      </c>
    </row>
    <row r="5009" spans="1:6" ht="57">
      <c r="A5009" s="30" t="s">
        <v>352</v>
      </c>
      <c r="B5009" s="30" t="s">
        <v>675</v>
      </c>
      <c r="C5009" s="30" t="s">
        <v>666</v>
      </c>
      <c r="D5009" s="31" t="s">
        <v>935</v>
      </c>
      <c r="E5009" s="32" t="s">
        <v>800</v>
      </c>
      <c r="F5009" s="30">
        <v>11197</v>
      </c>
    </row>
    <row r="5011" ht="14.25">
      <c r="D5011" s="31" t="s">
        <v>1070</v>
      </c>
    </row>
    <row r="5012" spans="6:11" ht="14.25">
      <c r="F5012" s="30" t="s">
        <v>1053</v>
      </c>
      <c r="G5012" s="30" t="s">
        <v>720</v>
      </c>
      <c r="H5012" s="30" t="s">
        <v>1046</v>
      </c>
      <c r="I5012" s="30" t="s">
        <v>1047</v>
      </c>
      <c r="J5012" s="30" t="s">
        <v>1048</v>
      </c>
      <c r="K5012" s="33" t="s">
        <v>1054</v>
      </c>
    </row>
    <row r="5013" spans="3:12" ht="14.25">
      <c r="C5013" s="30">
        <v>316</v>
      </c>
      <c r="D5013" s="31" t="s">
        <v>1076</v>
      </c>
      <c r="E5013" s="32" t="s">
        <v>725</v>
      </c>
      <c r="F5013" s="30">
        <v>0.0098</v>
      </c>
      <c r="G5013" s="30">
        <v>1.2</v>
      </c>
      <c r="H5013" s="30">
        <v>0</v>
      </c>
      <c r="I5013" s="30">
        <v>1.2</v>
      </c>
      <c r="J5013" s="30">
        <v>1</v>
      </c>
      <c r="K5013" s="33">
        <v>0.01176</v>
      </c>
      <c r="L5013" s="33">
        <f>F5013*G5013*(1+H5013*0.01)*J5013</f>
        <v>0.01176</v>
      </c>
    </row>
    <row r="5014" spans="3:12" ht="14.25">
      <c r="C5014" s="30" t="s">
        <v>567</v>
      </c>
      <c r="D5014" s="31" t="s">
        <v>264</v>
      </c>
      <c r="E5014" s="32" t="s">
        <v>811</v>
      </c>
      <c r="F5014" s="30">
        <v>0.686</v>
      </c>
      <c r="G5014" s="30">
        <v>0.1</v>
      </c>
      <c r="H5014" s="30">
        <v>0</v>
      </c>
      <c r="I5014" s="30">
        <v>0.1</v>
      </c>
      <c r="J5014" s="30">
        <v>1</v>
      </c>
      <c r="K5014" s="33">
        <v>0.0686</v>
      </c>
      <c r="L5014" s="33">
        <f>F5014*G5014*(1+H5014*0.01)*J5014</f>
        <v>0.06860000000000001</v>
      </c>
    </row>
    <row r="5015" spans="3:12" ht="14.25">
      <c r="C5015" s="30" t="s">
        <v>676</v>
      </c>
      <c r="D5015" s="31" t="s">
        <v>313</v>
      </c>
      <c r="E5015" s="32" t="s">
        <v>811</v>
      </c>
      <c r="F5015" s="30">
        <v>98</v>
      </c>
      <c r="G5015" s="30">
        <v>0.11</v>
      </c>
      <c r="H5015" s="30">
        <v>0</v>
      </c>
      <c r="I5015" s="30">
        <v>0.11</v>
      </c>
      <c r="J5015" s="30">
        <v>1</v>
      </c>
      <c r="K5015" s="33">
        <v>10.78</v>
      </c>
      <c r="L5015" s="33">
        <f>F5015*G5015*(1+H5015*0.01)*J5015</f>
        <v>10.78</v>
      </c>
    </row>
    <row r="5016" spans="11:12" ht="14.25">
      <c r="K5016" s="33">
        <v>10.86036</v>
      </c>
      <c r="L5016" s="33">
        <f>SUM(L5013:L5015)</f>
        <v>10.86036</v>
      </c>
    </row>
    <row r="5017" ht="14.25">
      <c r="D5017" s="31" t="s">
        <v>1052</v>
      </c>
    </row>
    <row r="5018" spans="4:12" ht="14.25">
      <c r="D5018" s="31" t="s">
        <v>309</v>
      </c>
      <c r="E5018" s="32" t="s">
        <v>1056</v>
      </c>
      <c r="F5018" s="30">
        <v>0.0013</v>
      </c>
      <c r="G5018" s="30">
        <v>260</v>
      </c>
      <c r="J5018" s="30">
        <v>1</v>
      </c>
      <c r="K5018" s="33">
        <v>0.338</v>
      </c>
      <c r="L5018" s="33">
        <f>F5018*G5018*J5018</f>
        <v>0.33799999999999997</v>
      </c>
    </row>
    <row r="5019" spans="4:12" ht="14.25">
      <c r="D5019" s="31" t="s">
        <v>1077</v>
      </c>
      <c r="E5019" s="32" t="s">
        <v>1056</v>
      </c>
      <c r="F5019" s="30">
        <v>0.0013</v>
      </c>
      <c r="G5019" s="30">
        <v>240</v>
      </c>
      <c r="J5019" s="30">
        <v>1</v>
      </c>
      <c r="K5019" s="33">
        <v>0.312</v>
      </c>
      <c r="L5019" s="33">
        <f>F5019*G5019*J5019</f>
        <v>0.312</v>
      </c>
    </row>
    <row r="5020" spans="4:12" ht="28.5">
      <c r="D5020" s="31" t="s">
        <v>199</v>
      </c>
      <c r="E5020" s="32" t="s">
        <v>1056</v>
      </c>
      <c r="F5020" s="30">
        <v>0.0098</v>
      </c>
      <c r="G5020" s="30">
        <v>390</v>
      </c>
      <c r="J5020" s="30">
        <v>1</v>
      </c>
      <c r="K5020" s="33">
        <v>3.822</v>
      </c>
      <c r="L5020" s="33">
        <f>F5020*G5020*J5020</f>
        <v>3.822</v>
      </c>
    </row>
    <row r="5021" spans="11:12" ht="14.25">
      <c r="K5021" s="33">
        <v>4.472</v>
      </c>
      <c r="L5021" s="33">
        <f>SUM(L5018:L5020)</f>
        <v>4.4719999999999995</v>
      </c>
    </row>
    <row r="5022" ht="14.25">
      <c r="D5022" s="31" t="s">
        <v>1065</v>
      </c>
    </row>
    <row r="5023" spans="4:12" ht="14.25">
      <c r="D5023" s="31" t="s">
        <v>1079</v>
      </c>
      <c r="E5023" s="32" t="s">
        <v>1067</v>
      </c>
      <c r="F5023" s="30">
        <v>0.056</v>
      </c>
      <c r="G5023" s="30">
        <v>3.5</v>
      </c>
      <c r="J5023" s="30">
        <v>1</v>
      </c>
      <c r="K5023" s="33">
        <v>0.196</v>
      </c>
      <c r="L5023" s="33">
        <f>F5023*G5023*J5023</f>
        <v>0.196</v>
      </c>
    </row>
    <row r="5024" spans="4:12" ht="14.25">
      <c r="D5024" s="31" t="s">
        <v>1072</v>
      </c>
      <c r="E5024" s="32" t="s">
        <v>1067</v>
      </c>
      <c r="F5024" s="30">
        <v>0.044</v>
      </c>
      <c r="G5024" s="30">
        <v>3.5</v>
      </c>
      <c r="J5024" s="30">
        <v>1</v>
      </c>
      <c r="K5024" s="33">
        <v>0.154</v>
      </c>
      <c r="L5024" s="33">
        <f>F5024*G5024*J5024</f>
        <v>0.154</v>
      </c>
    </row>
    <row r="5025" spans="4:12" ht="14.25">
      <c r="D5025" s="31" t="s">
        <v>1097</v>
      </c>
      <c r="E5025" s="32" t="s">
        <v>1067</v>
      </c>
      <c r="F5025" s="30">
        <v>0.009</v>
      </c>
      <c r="G5025" s="30">
        <v>3.5</v>
      </c>
      <c r="J5025" s="30">
        <v>1</v>
      </c>
      <c r="K5025" s="33">
        <v>0.0315</v>
      </c>
      <c r="L5025" s="33">
        <f>F5025*G5025*J5025</f>
        <v>0.0315</v>
      </c>
    </row>
    <row r="5026" spans="11:12" ht="14.25">
      <c r="K5026" s="33">
        <v>0.3815</v>
      </c>
      <c r="L5026" s="33">
        <f>SUM(L5023:L5025)</f>
        <v>0.38149999999999995</v>
      </c>
    </row>
    <row r="5027" ht="14.25">
      <c r="D5027" s="31" t="s">
        <v>1058</v>
      </c>
    </row>
    <row r="5028" spans="4:12" ht="14.25">
      <c r="D5028" s="31" t="s">
        <v>1073</v>
      </c>
      <c r="F5028" s="30">
        <v>10</v>
      </c>
      <c r="K5028" s="33">
        <v>1.08604</v>
      </c>
      <c r="L5028" s="33">
        <f>L5016*F5028*0.01</f>
        <v>1.086036</v>
      </c>
    </row>
    <row r="5029" spans="4:12" ht="14.25">
      <c r="D5029" s="31" t="s">
        <v>1059</v>
      </c>
      <c r="F5029" s="30">
        <v>30</v>
      </c>
      <c r="K5029" s="33">
        <v>1.3416</v>
      </c>
      <c r="L5029" s="33">
        <f>L5021*F5029*0.01</f>
        <v>1.3416</v>
      </c>
    </row>
    <row r="5030" spans="4:12" ht="14.25">
      <c r="D5030" s="31" t="s">
        <v>1068</v>
      </c>
      <c r="F5030" s="30">
        <v>95</v>
      </c>
      <c r="K5030" s="33">
        <v>0.36242</v>
      </c>
      <c r="L5030" s="33">
        <f>L5026*F5030*0.01</f>
        <v>0.36242499999999994</v>
      </c>
    </row>
    <row r="5031" spans="4:12" ht="14.25">
      <c r="D5031" s="31" t="s">
        <v>1060</v>
      </c>
      <c r="K5031" s="33">
        <v>15.71386</v>
      </c>
      <c r="L5031" s="33">
        <f>L5016+L5021+L5026</f>
        <v>15.71386</v>
      </c>
    </row>
    <row r="5032" spans="4:12" ht="14.25">
      <c r="D5032" s="31" t="s">
        <v>1061</v>
      </c>
      <c r="K5032" s="33">
        <v>2.79006</v>
      </c>
      <c r="L5032" s="33">
        <f>L5028+L5029+L5030</f>
        <v>2.7900609999999997</v>
      </c>
    </row>
    <row r="5033" spans="4:12" ht="14.25">
      <c r="D5033" s="31" t="s">
        <v>1062</v>
      </c>
      <c r="F5033" s="30">
        <v>10</v>
      </c>
      <c r="K5033" s="33">
        <v>1.85039</v>
      </c>
      <c r="L5033" s="33">
        <f>L5016*F5033*0.01+L5028*F5033*0.01+L5021*F5033*0.01+L5029*F5033*0.01+L5026*F5033*0.01+L5030*F5033*0.01</f>
        <v>1.8503920999999999</v>
      </c>
    </row>
    <row r="5034" spans="4:12" ht="14.25">
      <c r="D5034" s="31" t="s">
        <v>1063</v>
      </c>
      <c r="K5034" s="33">
        <v>20.35431</v>
      </c>
      <c r="L5034" s="33">
        <f>L5016+L5021+L5026+L5032+L5033</f>
        <v>20.3543131</v>
      </c>
    </row>
    <row r="5036" spans="1:6" ht="14.25">
      <c r="A5036" s="30" t="s">
        <v>354</v>
      </c>
      <c r="D5036" s="31" t="s">
        <v>936</v>
      </c>
      <c r="E5036" s="32" t="s">
        <v>800</v>
      </c>
      <c r="F5036" s="30">
        <v>11197</v>
      </c>
    </row>
    <row r="5038" ht="14.25">
      <c r="D5038" s="31" t="s">
        <v>1070</v>
      </c>
    </row>
    <row r="5039" spans="6:11" ht="14.25">
      <c r="F5039" s="30" t="s">
        <v>1053</v>
      </c>
      <c r="G5039" s="30" t="s">
        <v>720</v>
      </c>
      <c r="H5039" s="30" t="s">
        <v>1046</v>
      </c>
      <c r="I5039" s="30" t="s">
        <v>1047</v>
      </c>
      <c r="J5039" s="30" t="s">
        <v>1048</v>
      </c>
      <c r="K5039" s="33" t="s">
        <v>1054</v>
      </c>
    </row>
    <row r="5040" spans="3:12" ht="14.25">
      <c r="C5040" s="30" t="s">
        <v>567</v>
      </c>
      <c r="D5040" s="31" t="s">
        <v>264</v>
      </c>
      <c r="E5040" s="32" t="s">
        <v>811</v>
      </c>
      <c r="F5040" s="30">
        <v>1</v>
      </c>
      <c r="G5040" s="30">
        <v>0.1</v>
      </c>
      <c r="H5040" s="30">
        <v>0</v>
      </c>
      <c r="I5040" s="30">
        <v>0.1</v>
      </c>
      <c r="J5040" s="30">
        <v>1</v>
      </c>
      <c r="K5040" s="33">
        <v>0.1</v>
      </c>
      <c r="L5040" s="33">
        <f>F5040*G5040*(1+H5040*0.01)*J5040</f>
        <v>0.1</v>
      </c>
    </row>
    <row r="5041" ht="14.25">
      <c r="D5041" s="31" t="s">
        <v>1052</v>
      </c>
    </row>
    <row r="5042" spans="4:12" ht="14.25">
      <c r="D5042" s="31" t="s">
        <v>315</v>
      </c>
      <c r="E5042" s="32" t="s">
        <v>1056</v>
      </c>
      <c r="F5042" s="30">
        <v>0.002</v>
      </c>
      <c r="G5042" s="30">
        <v>150</v>
      </c>
      <c r="J5042" s="30">
        <v>1</v>
      </c>
      <c r="K5042" s="33">
        <v>0.3</v>
      </c>
      <c r="L5042" s="33">
        <f>F5042*G5042*J5042</f>
        <v>0.3</v>
      </c>
    </row>
    <row r="5043" ht="14.25">
      <c r="D5043" s="31" t="s">
        <v>1065</v>
      </c>
    </row>
    <row r="5044" spans="4:12" ht="14.25">
      <c r="D5044" s="31" t="s">
        <v>1079</v>
      </c>
      <c r="E5044" s="32" t="s">
        <v>1067</v>
      </c>
      <c r="F5044" s="30">
        <v>0.155</v>
      </c>
      <c r="G5044" s="30">
        <v>3.5</v>
      </c>
      <c r="J5044" s="30">
        <v>1</v>
      </c>
      <c r="K5044" s="33">
        <v>0.5425</v>
      </c>
      <c r="L5044" s="33">
        <f>F5044*G5044*J5044</f>
        <v>0.5425</v>
      </c>
    </row>
    <row r="5045" spans="4:12" ht="14.25">
      <c r="D5045" s="31" t="s">
        <v>1072</v>
      </c>
      <c r="E5045" s="32" t="s">
        <v>1067</v>
      </c>
      <c r="F5045" s="30">
        <v>0.01</v>
      </c>
      <c r="G5045" s="30">
        <v>3.5</v>
      </c>
      <c r="J5045" s="30">
        <v>1</v>
      </c>
      <c r="K5045" s="33">
        <v>0.035</v>
      </c>
      <c r="L5045" s="33">
        <f>F5045*G5045*J5045</f>
        <v>0.035</v>
      </c>
    </row>
    <row r="5046" spans="11:12" ht="14.25">
      <c r="K5046" s="33">
        <v>0.5775</v>
      </c>
      <c r="L5046" s="33">
        <f>SUM(L5044:L5045)</f>
        <v>0.5775</v>
      </c>
    </row>
    <row r="5047" ht="14.25">
      <c r="D5047" s="31" t="s">
        <v>1058</v>
      </c>
    </row>
    <row r="5048" spans="4:12" ht="14.25">
      <c r="D5048" s="31" t="s">
        <v>1073</v>
      </c>
      <c r="F5048" s="30">
        <v>10</v>
      </c>
      <c r="K5048" s="33">
        <v>0.01</v>
      </c>
      <c r="L5048" s="33">
        <f>L5040*F5048*0.01</f>
        <v>0.01</v>
      </c>
    </row>
    <row r="5049" spans="4:12" ht="14.25">
      <c r="D5049" s="31" t="s">
        <v>1059</v>
      </c>
      <c r="F5049" s="30">
        <v>30</v>
      </c>
      <c r="K5049" s="33">
        <v>0.09</v>
      </c>
      <c r="L5049" s="33">
        <f>L5042*F5049*0.01</f>
        <v>0.09</v>
      </c>
    </row>
    <row r="5050" spans="4:12" ht="14.25">
      <c r="D5050" s="31" t="s">
        <v>1068</v>
      </c>
      <c r="F5050" s="30">
        <v>95</v>
      </c>
      <c r="K5050" s="33">
        <v>0.54863</v>
      </c>
      <c r="L5050" s="33">
        <f>L5046*F5050*0.01</f>
        <v>0.548625</v>
      </c>
    </row>
    <row r="5051" spans="4:12" ht="14.25">
      <c r="D5051" s="31" t="s">
        <v>1060</v>
      </c>
      <c r="K5051" s="33">
        <v>0.9775</v>
      </c>
      <c r="L5051" s="33">
        <f>L5040+L5042+L5046</f>
        <v>0.9775</v>
      </c>
    </row>
    <row r="5052" spans="4:12" ht="14.25">
      <c r="D5052" s="31" t="s">
        <v>1061</v>
      </c>
      <c r="K5052" s="33">
        <v>0.64863</v>
      </c>
      <c r="L5052" s="33">
        <f>L5048+L5049+L5050</f>
        <v>0.648625</v>
      </c>
    </row>
    <row r="5053" spans="4:12" ht="14.25">
      <c r="D5053" s="31" t="s">
        <v>1062</v>
      </c>
      <c r="F5053" s="30">
        <v>10</v>
      </c>
      <c r="K5053" s="33">
        <v>0.16261</v>
      </c>
      <c r="L5053" s="33">
        <f>L5040*F5053*0.01+L5048*F5053*0.01+L5042*F5053*0.01+L5049*F5053*0.01+L5046*F5053*0.01+L5050*F5053*0.01</f>
        <v>0.1626125</v>
      </c>
    </row>
    <row r="5054" spans="4:12" ht="14.25">
      <c r="D5054" s="31" t="s">
        <v>1063</v>
      </c>
      <c r="K5054" s="33">
        <v>1.78874</v>
      </c>
      <c r="L5054" s="33">
        <f>L5040+L5042+L5046+L5052+L5053</f>
        <v>1.7887375</v>
      </c>
    </row>
    <row r="5056" spans="1:6" ht="14.25">
      <c r="A5056" s="30" t="s">
        <v>356</v>
      </c>
      <c r="D5056" s="31" t="s">
        <v>937</v>
      </c>
      <c r="E5056" s="32" t="s">
        <v>800</v>
      </c>
      <c r="F5056" s="30">
        <v>22395</v>
      </c>
    </row>
    <row r="5058" ht="14.25">
      <c r="D5058" s="31" t="s">
        <v>1070</v>
      </c>
    </row>
    <row r="5059" spans="6:11" ht="14.25">
      <c r="F5059" s="30" t="s">
        <v>1053</v>
      </c>
      <c r="G5059" s="30" t="s">
        <v>720</v>
      </c>
      <c r="H5059" s="30" t="s">
        <v>1046</v>
      </c>
      <c r="I5059" s="30" t="s">
        <v>1047</v>
      </c>
      <c r="J5059" s="30" t="s">
        <v>1048</v>
      </c>
      <c r="K5059" s="33" t="s">
        <v>1054</v>
      </c>
    </row>
    <row r="5060" spans="3:12" ht="14.25">
      <c r="C5060" s="30" t="s">
        <v>567</v>
      </c>
      <c r="D5060" s="31" t="s">
        <v>264</v>
      </c>
      <c r="E5060" s="32" t="s">
        <v>811</v>
      </c>
      <c r="F5060" s="30">
        <v>1</v>
      </c>
      <c r="G5060" s="30">
        <v>0.1</v>
      </c>
      <c r="H5060" s="30">
        <v>0</v>
      </c>
      <c r="I5060" s="30">
        <v>0.1</v>
      </c>
      <c r="J5060" s="30">
        <v>1</v>
      </c>
      <c r="K5060" s="33">
        <v>0.1</v>
      </c>
      <c r="L5060" s="33">
        <f>F5060*G5060*(1+H5060*0.01)*J5060</f>
        <v>0.1</v>
      </c>
    </row>
    <row r="5061" ht="14.25">
      <c r="D5061" s="31" t="s">
        <v>1052</v>
      </c>
    </row>
    <row r="5062" spans="4:12" ht="14.25">
      <c r="D5062" s="31" t="s">
        <v>317</v>
      </c>
      <c r="E5062" s="32" t="s">
        <v>1056</v>
      </c>
      <c r="F5062" s="30">
        <v>0.001</v>
      </c>
      <c r="G5062" s="30">
        <v>150</v>
      </c>
      <c r="J5062" s="30">
        <v>1</v>
      </c>
      <c r="K5062" s="33">
        <v>0.15</v>
      </c>
      <c r="L5062" s="33">
        <f>F5062*G5062*J5062</f>
        <v>0.15</v>
      </c>
    </row>
    <row r="5063" ht="14.25">
      <c r="D5063" s="31" t="s">
        <v>1065</v>
      </c>
    </row>
    <row r="5064" spans="4:12" ht="14.25">
      <c r="D5064" s="31" t="s">
        <v>1079</v>
      </c>
      <c r="E5064" s="32" t="s">
        <v>1067</v>
      </c>
      <c r="F5064" s="30">
        <v>0.077</v>
      </c>
      <c r="G5064" s="30">
        <v>3.5</v>
      </c>
      <c r="J5064" s="30">
        <v>1</v>
      </c>
      <c r="K5064" s="33">
        <v>0.2695</v>
      </c>
      <c r="L5064" s="33">
        <f>F5064*G5064*J5064</f>
        <v>0.2695</v>
      </c>
    </row>
    <row r="5065" spans="4:12" ht="14.25">
      <c r="D5065" s="31" t="s">
        <v>1072</v>
      </c>
      <c r="E5065" s="32" t="s">
        <v>1067</v>
      </c>
      <c r="F5065" s="30">
        <v>0.0111</v>
      </c>
      <c r="G5065" s="30">
        <v>3.5</v>
      </c>
      <c r="J5065" s="30">
        <v>1</v>
      </c>
      <c r="K5065" s="33">
        <v>0.03885</v>
      </c>
      <c r="L5065" s="33">
        <f>F5065*G5065*J5065</f>
        <v>0.03885</v>
      </c>
    </row>
    <row r="5066" spans="11:12" ht="14.25">
      <c r="K5066" s="33">
        <v>0.30835</v>
      </c>
      <c r="L5066" s="33">
        <f>SUM(L5064:L5065)</f>
        <v>0.30835</v>
      </c>
    </row>
    <row r="5067" ht="14.25">
      <c r="D5067" s="31" t="s">
        <v>1058</v>
      </c>
    </row>
    <row r="5068" spans="4:12" ht="14.25">
      <c r="D5068" s="31" t="s">
        <v>1073</v>
      </c>
      <c r="F5068" s="30">
        <v>10</v>
      </c>
      <c r="K5068" s="33">
        <v>0.01</v>
      </c>
      <c r="L5068" s="33">
        <f>L5060*F5068*0.01</f>
        <v>0.01</v>
      </c>
    </row>
    <row r="5069" spans="4:12" ht="14.25">
      <c r="D5069" s="31" t="s">
        <v>1059</v>
      </c>
      <c r="F5069" s="30">
        <v>30</v>
      </c>
      <c r="K5069" s="33">
        <v>0.045</v>
      </c>
      <c r="L5069" s="33">
        <f>L5062*F5069*0.01</f>
        <v>0.045</v>
      </c>
    </row>
    <row r="5070" spans="4:12" ht="14.25">
      <c r="D5070" s="31" t="s">
        <v>1068</v>
      </c>
      <c r="F5070" s="30">
        <v>95</v>
      </c>
      <c r="K5070" s="33">
        <v>0.29293</v>
      </c>
      <c r="L5070" s="33">
        <f>L5066*F5070*0.01</f>
        <v>0.2929325</v>
      </c>
    </row>
    <row r="5071" spans="4:12" ht="14.25">
      <c r="D5071" s="31" t="s">
        <v>1060</v>
      </c>
      <c r="K5071" s="33">
        <v>0.55835</v>
      </c>
      <c r="L5071" s="33">
        <f>L5060+L5062+L5066</f>
        <v>0.55835</v>
      </c>
    </row>
    <row r="5072" spans="4:12" ht="14.25">
      <c r="D5072" s="31" t="s">
        <v>1061</v>
      </c>
      <c r="K5072" s="33">
        <v>0.34793</v>
      </c>
      <c r="L5072" s="33">
        <f>L5068+L5069+L5070</f>
        <v>0.3479325</v>
      </c>
    </row>
    <row r="5073" spans="4:12" ht="14.25">
      <c r="D5073" s="31" t="s">
        <v>1062</v>
      </c>
      <c r="F5073" s="30">
        <v>10</v>
      </c>
      <c r="K5073" s="33">
        <v>0.09063</v>
      </c>
      <c r="L5073" s="33">
        <f>L5060*F5073*0.01+L5068*F5073*0.01+L5062*F5073*0.01+L5069*F5073*0.01+L5066*F5073*0.01+L5070*F5073*0.01</f>
        <v>0.09062825</v>
      </c>
    </row>
    <row r="5074" spans="4:12" ht="14.25">
      <c r="D5074" s="31" t="s">
        <v>1063</v>
      </c>
      <c r="K5074" s="33">
        <v>0.99691</v>
      </c>
      <c r="L5074" s="33">
        <f>L5060+L5062+L5066+L5072+L5073</f>
        <v>0.99691075</v>
      </c>
    </row>
    <row r="5076" spans="1:6" ht="42.75">
      <c r="A5076" s="30" t="s">
        <v>358</v>
      </c>
      <c r="B5076" s="30" t="s">
        <v>667</v>
      </c>
      <c r="C5076" s="30" t="s">
        <v>668</v>
      </c>
      <c r="D5076" s="31" t="s">
        <v>938</v>
      </c>
      <c r="E5076" s="32" t="s">
        <v>731</v>
      </c>
      <c r="F5076" s="30">
        <v>2422</v>
      </c>
    </row>
    <row r="5078" ht="14.25">
      <c r="D5078" s="31" t="s">
        <v>1070</v>
      </c>
    </row>
    <row r="5079" spans="6:11" ht="14.25">
      <c r="F5079" s="30" t="s">
        <v>1053</v>
      </c>
      <c r="G5079" s="30" t="s">
        <v>720</v>
      </c>
      <c r="H5079" s="30" t="s">
        <v>1046</v>
      </c>
      <c r="I5079" s="30" t="s">
        <v>1047</v>
      </c>
      <c r="J5079" s="30" t="s">
        <v>1048</v>
      </c>
      <c r="K5079" s="33" t="s">
        <v>1054</v>
      </c>
    </row>
    <row r="5080" spans="3:12" ht="14.25">
      <c r="C5080" s="30" t="s">
        <v>677</v>
      </c>
      <c r="D5080" s="31" t="s">
        <v>319</v>
      </c>
      <c r="E5080" s="32" t="s">
        <v>731</v>
      </c>
      <c r="F5080" s="30">
        <v>1</v>
      </c>
      <c r="G5080" s="30">
        <v>14.5</v>
      </c>
      <c r="H5080" s="30">
        <v>0</v>
      </c>
      <c r="I5080" s="30">
        <v>14.5</v>
      </c>
      <c r="J5080" s="30">
        <v>1</v>
      </c>
      <c r="K5080" s="33">
        <v>14.5</v>
      </c>
      <c r="L5080" s="33">
        <f aca="true" t="shared" si="23" ref="L5080:L5086">F5080*G5080*(1+H5080*0.01)*J5080</f>
        <v>14.5</v>
      </c>
    </row>
    <row r="5081" spans="4:12" ht="14.25">
      <c r="D5081" s="31" t="s">
        <v>1176</v>
      </c>
      <c r="E5081" s="32" t="s">
        <v>725</v>
      </c>
      <c r="F5081" s="30">
        <v>0.0045</v>
      </c>
      <c r="G5081" s="30">
        <v>105</v>
      </c>
      <c r="H5081" s="30">
        <v>0</v>
      </c>
      <c r="I5081" s="30">
        <v>105</v>
      </c>
      <c r="J5081" s="30">
        <v>1</v>
      </c>
      <c r="K5081" s="33">
        <v>0.4725</v>
      </c>
      <c r="L5081" s="33">
        <f t="shared" si="23"/>
        <v>0.4725</v>
      </c>
    </row>
    <row r="5082" spans="4:12" ht="14.25">
      <c r="D5082" s="31" t="s">
        <v>1256</v>
      </c>
      <c r="E5082" s="32" t="s">
        <v>725</v>
      </c>
      <c r="F5082" s="30">
        <v>0.0013</v>
      </c>
      <c r="G5082" s="30">
        <v>300</v>
      </c>
      <c r="H5082" s="30">
        <v>0</v>
      </c>
      <c r="I5082" s="30">
        <v>300</v>
      </c>
      <c r="J5082" s="30">
        <v>1</v>
      </c>
      <c r="K5082" s="33">
        <v>0.39</v>
      </c>
      <c r="L5082" s="33">
        <f t="shared" si="23"/>
        <v>0.38999999999999996</v>
      </c>
    </row>
    <row r="5083" spans="4:12" ht="14.25">
      <c r="D5083" s="31" t="s">
        <v>1100</v>
      </c>
      <c r="E5083" s="32" t="s">
        <v>725</v>
      </c>
      <c r="F5083" s="30">
        <v>0.0015</v>
      </c>
      <c r="G5083" s="30">
        <v>280</v>
      </c>
      <c r="H5083" s="30">
        <v>0</v>
      </c>
      <c r="I5083" s="30">
        <v>280</v>
      </c>
      <c r="J5083" s="30">
        <v>1</v>
      </c>
      <c r="K5083" s="33">
        <v>0.42</v>
      </c>
      <c r="L5083" s="33">
        <f t="shared" si="23"/>
        <v>0.42</v>
      </c>
    </row>
    <row r="5084" spans="3:12" ht="14.25">
      <c r="C5084" s="30">
        <v>45</v>
      </c>
      <c r="D5084" s="31" t="s">
        <v>1180</v>
      </c>
      <c r="E5084" s="32" t="s">
        <v>725</v>
      </c>
      <c r="F5084" s="30">
        <v>0.0335</v>
      </c>
      <c r="G5084" s="30">
        <v>87</v>
      </c>
      <c r="H5084" s="30">
        <v>0</v>
      </c>
      <c r="I5084" s="30">
        <v>87</v>
      </c>
      <c r="J5084" s="30">
        <v>1</v>
      </c>
      <c r="K5084" s="33">
        <v>2.9145</v>
      </c>
      <c r="L5084" s="33">
        <f t="shared" si="23"/>
        <v>2.9145000000000003</v>
      </c>
    </row>
    <row r="5085" spans="3:12" ht="14.25">
      <c r="C5085" s="30" t="s">
        <v>510</v>
      </c>
      <c r="D5085" s="31" t="s">
        <v>1099</v>
      </c>
      <c r="E5085" s="32" t="s">
        <v>725</v>
      </c>
      <c r="F5085" s="30">
        <v>0.0005</v>
      </c>
      <c r="G5085" s="30">
        <v>300</v>
      </c>
      <c r="H5085" s="30">
        <v>0</v>
      </c>
      <c r="I5085" s="30">
        <v>300</v>
      </c>
      <c r="J5085" s="30">
        <v>1</v>
      </c>
      <c r="K5085" s="33">
        <v>0.15</v>
      </c>
      <c r="L5085" s="33">
        <f t="shared" si="23"/>
        <v>0.15</v>
      </c>
    </row>
    <row r="5086" spans="4:12" ht="14.25">
      <c r="D5086" s="31" t="s">
        <v>1102</v>
      </c>
      <c r="E5086" s="32" t="s">
        <v>811</v>
      </c>
      <c r="F5086" s="30">
        <v>0.0359</v>
      </c>
      <c r="G5086" s="30">
        <v>2.9</v>
      </c>
      <c r="H5086" s="30">
        <v>0</v>
      </c>
      <c r="I5086" s="30">
        <v>2.9</v>
      </c>
      <c r="J5086" s="30">
        <v>1</v>
      </c>
      <c r="K5086" s="33">
        <v>0.10411</v>
      </c>
      <c r="L5086" s="33">
        <f t="shared" si="23"/>
        <v>0.10411</v>
      </c>
    </row>
    <row r="5087" spans="11:12" ht="14.25">
      <c r="K5087" s="33">
        <v>18.95111</v>
      </c>
      <c r="L5087" s="33">
        <f>SUM(L5080:L5086)</f>
        <v>18.95111</v>
      </c>
    </row>
    <row r="5088" ht="14.25">
      <c r="D5088" s="31" t="s">
        <v>1065</v>
      </c>
    </row>
    <row r="5089" spans="4:12" ht="14.25">
      <c r="D5089" s="31" t="s">
        <v>1079</v>
      </c>
      <c r="E5089" s="32" t="s">
        <v>1067</v>
      </c>
      <c r="F5089" s="30">
        <v>0.1756</v>
      </c>
      <c r="G5089" s="30">
        <v>3.5</v>
      </c>
      <c r="J5089" s="30">
        <v>1</v>
      </c>
      <c r="K5089" s="33">
        <v>0.6146</v>
      </c>
      <c r="L5089" s="33">
        <f>F5089*G5089*J5089</f>
        <v>0.6146</v>
      </c>
    </row>
    <row r="5090" spans="4:12" ht="14.25">
      <c r="D5090" s="31" t="s">
        <v>1097</v>
      </c>
      <c r="E5090" s="32" t="s">
        <v>1067</v>
      </c>
      <c r="F5090" s="30">
        <v>0.2098</v>
      </c>
      <c r="G5090" s="30">
        <v>3.5</v>
      </c>
      <c r="J5090" s="30">
        <v>1</v>
      </c>
      <c r="K5090" s="33">
        <v>0.7343</v>
      </c>
      <c r="L5090" s="33">
        <f>F5090*G5090*J5090</f>
        <v>0.7343</v>
      </c>
    </row>
    <row r="5091" spans="11:12" ht="14.25">
      <c r="K5091" s="33">
        <v>1.3489</v>
      </c>
      <c r="L5091" s="33">
        <f>SUM(L5089:L5090)</f>
        <v>1.3489</v>
      </c>
    </row>
    <row r="5092" ht="14.25">
      <c r="D5092" s="31" t="s">
        <v>1058</v>
      </c>
    </row>
    <row r="5093" spans="4:12" ht="14.25">
      <c r="D5093" s="31" t="s">
        <v>1073</v>
      </c>
      <c r="F5093" s="30">
        <v>10</v>
      </c>
      <c r="K5093" s="33">
        <v>1.89511</v>
      </c>
      <c r="L5093" s="33">
        <f>L5087*F5093*0.01</f>
        <v>1.895111</v>
      </c>
    </row>
    <row r="5094" spans="4:12" ht="14.25">
      <c r="D5094" s="31" t="s">
        <v>1068</v>
      </c>
      <c r="F5094" s="30">
        <v>95</v>
      </c>
      <c r="K5094" s="33">
        <v>1.28145</v>
      </c>
      <c r="L5094" s="33">
        <f>L5091*F5094*0.01</f>
        <v>1.281455</v>
      </c>
    </row>
    <row r="5095" spans="4:12" ht="14.25">
      <c r="D5095" s="31" t="s">
        <v>1060</v>
      </c>
      <c r="K5095" s="33">
        <v>20.30001</v>
      </c>
      <c r="L5095" s="33">
        <f>L5087+L5091</f>
        <v>20.30001</v>
      </c>
    </row>
    <row r="5096" spans="4:12" ht="14.25">
      <c r="D5096" s="31" t="s">
        <v>1061</v>
      </c>
      <c r="K5096" s="33">
        <v>3.17657</v>
      </c>
      <c r="L5096" s="33">
        <f>L5093+L5094</f>
        <v>3.1765660000000002</v>
      </c>
    </row>
    <row r="5097" spans="4:12" ht="14.25">
      <c r="D5097" s="31" t="s">
        <v>1062</v>
      </c>
      <c r="F5097" s="30">
        <v>10</v>
      </c>
      <c r="K5097" s="33">
        <v>2.34766</v>
      </c>
      <c r="L5097" s="33">
        <f>L5087*F5097*0.01+L5093*F5097*0.01+L5091*F5097*0.01+L5094*F5097*0.01</f>
        <v>2.3476576</v>
      </c>
    </row>
    <row r="5098" spans="4:12" ht="14.25">
      <c r="D5098" s="31" t="s">
        <v>1063</v>
      </c>
      <c r="K5098" s="33">
        <v>25.82423</v>
      </c>
      <c r="L5098" s="33">
        <f>L5087+L5091+L5096+L5097</f>
        <v>25.8242336</v>
      </c>
    </row>
    <row r="5100" spans="1:6" ht="42.75">
      <c r="A5100" s="30" t="s">
        <v>361</v>
      </c>
      <c r="B5100" s="30" t="s">
        <v>667</v>
      </c>
      <c r="C5100" s="30" t="s">
        <v>668</v>
      </c>
      <c r="D5100" s="31" t="s">
        <v>939</v>
      </c>
      <c r="E5100" s="32" t="s">
        <v>731</v>
      </c>
      <c r="F5100" s="30">
        <v>360</v>
      </c>
    </row>
    <row r="5102" ht="14.25">
      <c r="D5102" s="31" t="s">
        <v>1070</v>
      </c>
    </row>
    <row r="5103" spans="6:11" ht="14.25">
      <c r="F5103" s="30" t="s">
        <v>1053</v>
      </c>
      <c r="G5103" s="30" t="s">
        <v>720</v>
      </c>
      <c r="H5103" s="30" t="s">
        <v>1046</v>
      </c>
      <c r="I5103" s="30" t="s">
        <v>1047</v>
      </c>
      <c r="J5103" s="30" t="s">
        <v>1048</v>
      </c>
      <c r="K5103" s="33" t="s">
        <v>1054</v>
      </c>
    </row>
    <row r="5104" spans="3:12" ht="14.25">
      <c r="C5104" s="30" t="s">
        <v>677</v>
      </c>
      <c r="D5104" s="31" t="s">
        <v>319</v>
      </c>
      <c r="E5104" s="32" t="s">
        <v>731</v>
      </c>
      <c r="F5104" s="30">
        <v>1</v>
      </c>
      <c r="G5104" s="30">
        <v>14.5</v>
      </c>
      <c r="H5104" s="30">
        <v>0</v>
      </c>
      <c r="I5104" s="30">
        <v>14.5</v>
      </c>
      <c r="J5104" s="30">
        <v>1</v>
      </c>
      <c r="K5104" s="33">
        <v>14.5</v>
      </c>
      <c r="L5104" s="33">
        <f aca="true" t="shared" si="24" ref="L5104:L5110">F5104*G5104*(1+H5104*0.01)*J5104</f>
        <v>14.5</v>
      </c>
    </row>
    <row r="5105" spans="4:12" ht="14.25">
      <c r="D5105" s="31" t="s">
        <v>1176</v>
      </c>
      <c r="E5105" s="32" t="s">
        <v>725</v>
      </c>
      <c r="F5105" s="30">
        <v>0.0045</v>
      </c>
      <c r="G5105" s="30">
        <v>105</v>
      </c>
      <c r="H5105" s="30">
        <v>0</v>
      </c>
      <c r="I5105" s="30">
        <v>105</v>
      </c>
      <c r="J5105" s="30">
        <v>1</v>
      </c>
      <c r="K5105" s="33">
        <v>0.4725</v>
      </c>
      <c r="L5105" s="33">
        <f t="shared" si="24"/>
        <v>0.4725</v>
      </c>
    </row>
    <row r="5106" spans="4:12" ht="14.25">
      <c r="D5106" s="31" t="s">
        <v>1256</v>
      </c>
      <c r="E5106" s="32" t="s">
        <v>725</v>
      </c>
      <c r="F5106" s="30">
        <v>0.0013</v>
      </c>
      <c r="G5106" s="30">
        <v>300</v>
      </c>
      <c r="H5106" s="30">
        <v>0</v>
      </c>
      <c r="I5106" s="30">
        <v>300</v>
      </c>
      <c r="J5106" s="30">
        <v>1</v>
      </c>
      <c r="K5106" s="33">
        <v>0.39</v>
      </c>
      <c r="L5106" s="33">
        <f t="shared" si="24"/>
        <v>0.38999999999999996</v>
      </c>
    </row>
    <row r="5107" spans="4:12" ht="14.25">
      <c r="D5107" s="31" t="s">
        <v>1100</v>
      </c>
      <c r="E5107" s="32" t="s">
        <v>725</v>
      </c>
      <c r="F5107" s="30">
        <v>0.0015</v>
      </c>
      <c r="G5107" s="30">
        <v>280</v>
      </c>
      <c r="H5107" s="30">
        <v>0</v>
      </c>
      <c r="I5107" s="30">
        <v>280</v>
      </c>
      <c r="J5107" s="30">
        <v>1</v>
      </c>
      <c r="K5107" s="33">
        <v>0.42</v>
      </c>
      <c r="L5107" s="33">
        <f t="shared" si="24"/>
        <v>0.42</v>
      </c>
    </row>
    <row r="5108" spans="3:12" ht="14.25">
      <c r="C5108" s="30">
        <v>45</v>
      </c>
      <c r="D5108" s="31" t="s">
        <v>1180</v>
      </c>
      <c r="E5108" s="32" t="s">
        <v>725</v>
      </c>
      <c r="F5108" s="30">
        <v>0.0335</v>
      </c>
      <c r="G5108" s="30">
        <v>87</v>
      </c>
      <c r="H5108" s="30">
        <v>0</v>
      </c>
      <c r="I5108" s="30">
        <v>87</v>
      </c>
      <c r="J5108" s="30">
        <v>1</v>
      </c>
      <c r="K5108" s="33">
        <v>2.9145</v>
      </c>
      <c r="L5108" s="33">
        <f t="shared" si="24"/>
        <v>2.9145000000000003</v>
      </c>
    </row>
    <row r="5109" spans="3:12" ht="14.25">
      <c r="C5109" s="30" t="s">
        <v>510</v>
      </c>
      <c r="D5109" s="31" t="s">
        <v>1099</v>
      </c>
      <c r="E5109" s="32" t="s">
        <v>725</v>
      </c>
      <c r="F5109" s="30">
        <v>0.0005</v>
      </c>
      <c r="G5109" s="30">
        <v>300</v>
      </c>
      <c r="H5109" s="30">
        <v>0</v>
      </c>
      <c r="I5109" s="30">
        <v>300</v>
      </c>
      <c r="J5109" s="30">
        <v>1</v>
      </c>
      <c r="K5109" s="33">
        <v>0.15</v>
      </c>
      <c r="L5109" s="33">
        <f t="shared" si="24"/>
        <v>0.15</v>
      </c>
    </row>
    <row r="5110" spans="4:12" ht="14.25">
      <c r="D5110" s="31" t="s">
        <v>1102</v>
      </c>
      <c r="E5110" s="32" t="s">
        <v>811</v>
      </c>
      <c r="F5110" s="30">
        <v>0.0359</v>
      </c>
      <c r="G5110" s="30">
        <v>2.9</v>
      </c>
      <c r="H5110" s="30">
        <v>0</v>
      </c>
      <c r="I5110" s="30">
        <v>2.9</v>
      </c>
      <c r="J5110" s="30">
        <v>1</v>
      </c>
      <c r="K5110" s="33">
        <v>0.10411</v>
      </c>
      <c r="L5110" s="33">
        <f t="shared" si="24"/>
        <v>0.10411</v>
      </c>
    </row>
    <row r="5111" spans="11:12" ht="14.25">
      <c r="K5111" s="33">
        <v>18.95111</v>
      </c>
      <c r="L5111" s="33">
        <f>SUM(L5104:L5110)</f>
        <v>18.95111</v>
      </c>
    </row>
    <row r="5112" ht="14.25">
      <c r="D5112" s="31" t="s">
        <v>1065</v>
      </c>
    </row>
    <row r="5113" spans="4:12" ht="14.25">
      <c r="D5113" s="31" t="s">
        <v>1079</v>
      </c>
      <c r="E5113" s="32" t="s">
        <v>1067</v>
      </c>
      <c r="F5113" s="30">
        <v>0.1756</v>
      </c>
      <c r="G5113" s="30">
        <v>3.5</v>
      </c>
      <c r="J5113" s="30">
        <v>1</v>
      </c>
      <c r="K5113" s="33">
        <v>0.6146</v>
      </c>
      <c r="L5113" s="33">
        <f>F5113*G5113*J5113</f>
        <v>0.6146</v>
      </c>
    </row>
    <row r="5114" spans="4:12" ht="14.25">
      <c r="D5114" s="31" t="s">
        <v>1097</v>
      </c>
      <c r="E5114" s="32" t="s">
        <v>1067</v>
      </c>
      <c r="F5114" s="30">
        <v>0.2098</v>
      </c>
      <c r="G5114" s="30">
        <v>3.5</v>
      </c>
      <c r="J5114" s="30">
        <v>1</v>
      </c>
      <c r="K5114" s="33">
        <v>0.7343</v>
      </c>
      <c r="L5114" s="33">
        <f>F5114*G5114*J5114</f>
        <v>0.7343</v>
      </c>
    </row>
    <row r="5115" spans="11:12" ht="14.25">
      <c r="K5115" s="33">
        <v>1.3489</v>
      </c>
      <c r="L5115" s="33">
        <f>SUM(L5113:L5114)</f>
        <v>1.3489</v>
      </c>
    </row>
    <row r="5116" ht="14.25">
      <c r="D5116" s="31" t="s">
        <v>1058</v>
      </c>
    </row>
    <row r="5117" spans="4:12" ht="14.25">
      <c r="D5117" s="31" t="s">
        <v>1073</v>
      </c>
      <c r="F5117" s="30">
        <v>10</v>
      </c>
      <c r="K5117" s="33">
        <v>1.89511</v>
      </c>
      <c r="L5117" s="33">
        <f>L5111*F5117*0.01</f>
        <v>1.895111</v>
      </c>
    </row>
    <row r="5118" spans="4:12" ht="14.25">
      <c r="D5118" s="31" t="s">
        <v>1068</v>
      </c>
      <c r="F5118" s="30">
        <v>95</v>
      </c>
      <c r="K5118" s="33">
        <v>1.28145</v>
      </c>
      <c r="L5118" s="33">
        <f>L5115*F5118*0.01</f>
        <v>1.281455</v>
      </c>
    </row>
    <row r="5119" spans="4:12" ht="14.25">
      <c r="D5119" s="31" t="s">
        <v>1060</v>
      </c>
      <c r="K5119" s="33">
        <v>20.30001</v>
      </c>
      <c r="L5119" s="33">
        <f>L5111+L5115</f>
        <v>20.30001</v>
      </c>
    </row>
    <row r="5120" spans="4:12" ht="14.25">
      <c r="D5120" s="31" t="s">
        <v>1061</v>
      </c>
      <c r="K5120" s="33">
        <v>3.17657</v>
      </c>
      <c r="L5120" s="33">
        <f>L5117+L5118</f>
        <v>3.1765660000000002</v>
      </c>
    </row>
    <row r="5121" spans="4:12" ht="14.25">
      <c r="D5121" s="31" t="s">
        <v>1062</v>
      </c>
      <c r="F5121" s="30">
        <v>10</v>
      </c>
      <c r="K5121" s="33">
        <v>2.34766</v>
      </c>
      <c r="L5121" s="33">
        <f>L5111*F5121*0.01+L5117*F5121*0.01+L5115*F5121*0.01+L5118*F5121*0.01</f>
        <v>2.3476576</v>
      </c>
    </row>
    <row r="5122" spans="4:12" ht="14.25">
      <c r="D5122" s="31" t="s">
        <v>1063</v>
      </c>
      <c r="K5122" s="33">
        <v>25.82423</v>
      </c>
      <c r="L5122" s="33">
        <f>L5111+L5115+L5120+L5121</f>
        <v>25.8242336</v>
      </c>
    </row>
    <row r="5124" spans="1:6" ht="42.75">
      <c r="A5124" s="30" t="s">
        <v>363</v>
      </c>
      <c r="B5124" s="30" t="s">
        <v>667</v>
      </c>
      <c r="C5124" s="30" t="s">
        <v>668</v>
      </c>
      <c r="D5124" s="31" t="s">
        <v>1043</v>
      </c>
      <c r="E5124" s="32" t="s">
        <v>731</v>
      </c>
      <c r="F5124" s="30">
        <v>360</v>
      </c>
    </row>
    <row r="5126" ht="14.25">
      <c r="D5126" s="31" t="s">
        <v>1070</v>
      </c>
    </row>
    <row r="5127" spans="6:11" ht="14.25">
      <c r="F5127" s="30" t="s">
        <v>1053</v>
      </c>
      <c r="G5127" s="30" t="s">
        <v>720</v>
      </c>
      <c r="H5127" s="30" t="s">
        <v>1046</v>
      </c>
      <c r="I5127" s="30" t="s">
        <v>1047</v>
      </c>
      <c r="J5127" s="30" t="s">
        <v>1048</v>
      </c>
      <c r="K5127" s="33" t="s">
        <v>1054</v>
      </c>
    </row>
    <row r="5128" spans="4:12" ht="14.25">
      <c r="D5128" s="31" t="s">
        <v>1176</v>
      </c>
      <c r="E5128" s="32" t="s">
        <v>725</v>
      </c>
      <c r="F5128" s="30">
        <v>0.0045</v>
      </c>
      <c r="G5128" s="30">
        <v>105</v>
      </c>
      <c r="H5128" s="30">
        <v>0</v>
      </c>
      <c r="I5128" s="30">
        <v>105</v>
      </c>
      <c r="J5128" s="30">
        <v>1</v>
      </c>
      <c r="K5128" s="33">
        <v>0.4725</v>
      </c>
      <c r="L5128" s="33">
        <f aca="true" t="shared" si="25" ref="L5128:L5134">F5128*G5128*(1+H5128*0.01)*J5128</f>
        <v>0.4725</v>
      </c>
    </row>
    <row r="5129" spans="4:12" ht="14.25">
      <c r="D5129" s="31" t="s">
        <v>1256</v>
      </c>
      <c r="E5129" s="32" t="s">
        <v>725</v>
      </c>
      <c r="F5129" s="30">
        <v>0.0013</v>
      </c>
      <c r="G5129" s="30">
        <v>300</v>
      </c>
      <c r="H5129" s="30">
        <v>0</v>
      </c>
      <c r="I5129" s="30">
        <v>300</v>
      </c>
      <c r="J5129" s="30">
        <v>1</v>
      </c>
      <c r="K5129" s="33">
        <v>0.39</v>
      </c>
      <c r="L5129" s="33">
        <f t="shared" si="25"/>
        <v>0.38999999999999996</v>
      </c>
    </row>
    <row r="5130" spans="4:12" ht="14.25">
      <c r="D5130" s="31" t="s">
        <v>1100</v>
      </c>
      <c r="E5130" s="32" t="s">
        <v>725</v>
      </c>
      <c r="F5130" s="30">
        <v>0.0015</v>
      </c>
      <c r="G5130" s="30">
        <v>280</v>
      </c>
      <c r="H5130" s="30">
        <v>0</v>
      </c>
      <c r="I5130" s="30">
        <v>280</v>
      </c>
      <c r="J5130" s="30">
        <v>1</v>
      </c>
      <c r="K5130" s="33">
        <v>0.42</v>
      </c>
      <c r="L5130" s="33">
        <f t="shared" si="25"/>
        <v>0.42</v>
      </c>
    </row>
    <row r="5131" spans="3:12" ht="14.25">
      <c r="C5131" s="30">
        <v>45</v>
      </c>
      <c r="D5131" s="31" t="s">
        <v>1180</v>
      </c>
      <c r="E5131" s="32" t="s">
        <v>725</v>
      </c>
      <c r="F5131" s="30">
        <v>0.0335</v>
      </c>
      <c r="G5131" s="30">
        <v>87</v>
      </c>
      <c r="H5131" s="30">
        <v>0</v>
      </c>
      <c r="I5131" s="30">
        <v>87</v>
      </c>
      <c r="J5131" s="30">
        <v>1</v>
      </c>
      <c r="K5131" s="33">
        <v>2.9145</v>
      </c>
      <c r="L5131" s="33">
        <f t="shared" si="25"/>
        <v>2.9145000000000003</v>
      </c>
    </row>
    <row r="5132" spans="3:12" ht="14.25">
      <c r="C5132" s="30" t="s">
        <v>510</v>
      </c>
      <c r="D5132" s="31" t="s">
        <v>1099</v>
      </c>
      <c r="E5132" s="32" t="s">
        <v>725</v>
      </c>
      <c r="F5132" s="30">
        <v>0.0005</v>
      </c>
      <c r="G5132" s="30">
        <v>300</v>
      </c>
      <c r="H5132" s="30">
        <v>0</v>
      </c>
      <c r="I5132" s="30">
        <v>300</v>
      </c>
      <c r="J5132" s="30">
        <v>1</v>
      </c>
      <c r="K5132" s="33">
        <v>0.15</v>
      </c>
      <c r="L5132" s="33">
        <f t="shared" si="25"/>
        <v>0.15</v>
      </c>
    </row>
    <row r="5133" spans="4:12" ht="14.25">
      <c r="D5133" s="31" t="s">
        <v>1102</v>
      </c>
      <c r="E5133" s="32" t="s">
        <v>811</v>
      </c>
      <c r="F5133" s="30">
        <v>0.0359</v>
      </c>
      <c r="G5133" s="30">
        <v>2.9</v>
      </c>
      <c r="H5133" s="30">
        <v>0</v>
      </c>
      <c r="I5133" s="30">
        <v>2.9</v>
      </c>
      <c r="J5133" s="30">
        <v>1</v>
      </c>
      <c r="K5133" s="33">
        <v>0.10411</v>
      </c>
      <c r="L5133" s="33">
        <f t="shared" si="25"/>
        <v>0.10411</v>
      </c>
    </row>
    <row r="5134" spans="4:12" ht="14.25">
      <c r="D5134" s="31" t="s">
        <v>322</v>
      </c>
      <c r="E5134" s="32" t="s">
        <v>722</v>
      </c>
      <c r="F5134" s="30">
        <v>1</v>
      </c>
      <c r="G5134" s="30">
        <v>7</v>
      </c>
      <c r="H5134" s="30">
        <v>0</v>
      </c>
      <c r="I5134" s="30">
        <v>7</v>
      </c>
      <c r="J5134" s="30">
        <v>1</v>
      </c>
      <c r="K5134" s="33">
        <v>7</v>
      </c>
      <c r="L5134" s="33">
        <f t="shared" si="25"/>
        <v>7</v>
      </c>
    </row>
    <row r="5135" spans="11:12" ht="14.25">
      <c r="K5135" s="33">
        <v>11.45111</v>
      </c>
      <c r="L5135" s="33">
        <f>SUM(L5128:L5134)</f>
        <v>11.45111</v>
      </c>
    </row>
    <row r="5136" ht="14.25">
      <c r="D5136" s="31" t="s">
        <v>1065</v>
      </c>
    </row>
    <row r="5137" spans="4:12" ht="14.25">
      <c r="D5137" s="31" t="s">
        <v>1079</v>
      </c>
      <c r="E5137" s="32" t="s">
        <v>1067</v>
      </c>
      <c r="F5137" s="30">
        <v>0.1756</v>
      </c>
      <c r="G5137" s="30">
        <v>3.5</v>
      </c>
      <c r="J5137" s="30">
        <v>1</v>
      </c>
      <c r="K5137" s="33">
        <v>0.6146</v>
      </c>
      <c r="L5137" s="33">
        <f>F5137*G5137*J5137</f>
        <v>0.6146</v>
      </c>
    </row>
    <row r="5138" spans="4:12" ht="14.25">
      <c r="D5138" s="31" t="s">
        <v>1097</v>
      </c>
      <c r="E5138" s="32" t="s">
        <v>1067</v>
      </c>
      <c r="F5138" s="30">
        <v>0.2098</v>
      </c>
      <c r="G5138" s="30">
        <v>3.5</v>
      </c>
      <c r="J5138" s="30">
        <v>1</v>
      </c>
      <c r="K5138" s="33">
        <v>0.7343</v>
      </c>
      <c r="L5138" s="33">
        <f>F5138*G5138*J5138</f>
        <v>0.7343</v>
      </c>
    </row>
    <row r="5139" spans="11:12" ht="14.25">
      <c r="K5139" s="33">
        <v>1.3489</v>
      </c>
      <c r="L5139" s="33">
        <f>SUM(L5137:L5138)</f>
        <v>1.3489</v>
      </c>
    </row>
    <row r="5140" ht="14.25">
      <c r="D5140" s="31" t="s">
        <v>1058</v>
      </c>
    </row>
    <row r="5141" spans="4:12" ht="14.25">
      <c r="D5141" s="31" t="s">
        <v>1073</v>
      </c>
      <c r="F5141" s="30">
        <v>10</v>
      </c>
      <c r="K5141" s="33">
        <v>1.14511</v>
      </c>
      <c r="L5141" s="33">
        <f>L5135*F5141*0.01</f>
        <v>1.145111</v>
      </c>
    </row>
    <row r="5142" spans="4:12" ht="14.25">
      <c r="D5142" s="31" t="s">
        <v>1068</v>
      </c>
      <c r="F5142" s="30">
        <v>95</v>
      </c>
      <c r="K5142" s="33">
        <v>1.28145</v>
      </c>
      <c r="L5142" s="33">
        <f>L5139*F5142*0.01</f>
        <v>1.281455</v>
      </c>
    </row>
    <row r="5143" spans="4:12" ht="14.25">
      <c r="D5143" s="31" t="s">
        <v>1060</v>
      </c>
      <c r="K5143" s="33">
        <v>12.80001</v>
      </c>
      <c r="L5143" s="33">
        <f>L5135+L5139</f>
        <v>12.80001</v>
      </c>
    </row>
    <row r="5144" spans="4:12" ht="14.25">
      <c r="D5144" s="31" t="s">
        <v>1061</v>
      </c>
      <c r="K5144" s="33">
        <v>2.42657</v>
      </c>
      <c r="L5144" s="33">
        <f>L5141+L5142</f>
        <v>2.4265660000000002</v>
      </c>
    </row>
    <row r="5145" spans="4:12" ht="14.25">
      <c r="D5145" s="31" t="s">
        <v>1062</v>
      </c>
      <c r="F5145" s="30">
        <v>10</v>
      </c>
      <c r="K5145" s="33">
        <v>1.52266</v>
      </c>
      <c r="L5145" s="33">
        <f>L5135*F5145*0.01+L5141*F5145*0.01+L5139*F5145*0.01+L5142*F5145*0.01</f>
        <v>1.5226576</v>
      </c>
    </row>
    <row r="5146" spans="4:12" ht="14.25">
      <c r="D5146" s="31" t="s">
        <v>1063</v>
      </c>
      <c r="K5146" s="33">
        <v>16.74923</v>
      </c>
      <c r="L5146" s="33">
        <f>L5135+L5139+L5144+L5145</f>
        <v>16.7492336</v>
      </c>
    </row>
    <row r="5148" spans="1:6" ht="57">
      <c r="A5148" s="30" t="s">
        <v>364</v>
      </c>
      <c r="D5148" s="31" t="s">
        <v>1044</v>
      </c>
      <c r="E5148" s="32" t="s">
        <v>800</v>
      </c>
      <c r="F5148" s="30">
        <v>375</v>
      </c>
    </row>
    <row r="5150" ht="14.25">
      <c r="D5150" s="31" t="s">
        <v>1070</v>
      </c>
    </row>
    <row r="5151" spans="6:11" ht="14.25">
      <c r="F5151" s="30" t="s">
        <v>1053</v>
      </c>
      <c r="G5151" s="30" t="s">
        <v>720</v>
      </c>
      <c r="H5151" s="30" t="s">
        <v>1046</v>
      </c>
      <c r="I5151" s="30" t="s">
        <v>1047</v>
      </c>
      <c r="J5151" s="30" t="s">
        <v>1048</v>
      </c>
      <c r="K5151" s="33" t="s">
        <v>1054</v>
      </c>
    </row>
    <row r="5152" spans="4:12" ht="14.25">
      <c r="D5152" s="31" t="s">
        <v>324</v>
      </c>
      <c r="E5152" s="32" t="s">
        <v>725</v>
      </c>
      <c r="F5152" s="30">
        <v>0.035</v>
      </c>
      <c r="G5152" s="30">
        <v>65</v>
      </c>
      <c r="H5152" s="30">
        <v>0</v>
      </c>
      <c r="I5152" s="30">
        <v>65</v>
      </c>
      <c r="J5152" s="30">
        <v>1</v>
      </c>
      <c r="K5152" s="33">
        <v>2.275</v>
      </c>
      <c r="L5152" s="33">
        <f>F5152*G5152*(1+H5152*0.01)*J5152</f>
        <v>2.2750000000000004</v>
      </c>
    </row>
    <row r="5153" spans="3:12" ht="14.25">
      <c r="C5153" s="30" t="s">
        <v>498</v>
      </c>
      <c r="D5153" s="31" t="s">
        <v>1071</v>
      </c>
      <c r="E5153" s="32" t="s">
        <v>725</v>
      </c>
      <c r="F5153" s="30">
        <v>0.05</v>
      </c>
      <c r="G5153" s="30">
        <v>14.2</v>
      </c>
      <c r="H5153" s="30">
        <v>0</v>
      </c>
      <c r="I5153" s="30">
        <v>14.2</v>
      </c>
      <c r="J5153" s="30">
        <v>1</v>
      </c>
      <c r="K5153" s="33">
        <v>0.71</v>
      </c>
      <c r="L5153" s="33">
        <f>F5153*G5153*(1+H5153*0.01)*J5153</f>
        <v>0.71</v>
      </c>
    </row>
    <row r="5154" spans="4:12" ht="14.25">
      <c r="D5154" s="31" t="s">
        <v>325</v>
      </c>
      <c r="E5154" s="32" t="s">
        <v>800</v>
      </c>
      <c r="F5154" s="30">
        <v>1.1</v>
      </c>
      <c r="G5154" s="30">
        <v>18</v>
      </c>
      <c r="H5154" s="30">
        <v>0</v>
      </c>
      <c r="I5154" s="30">
        <v>18</v>
      </c>
      <c r="J5154" s="30">
        <v>1</v>
      </c>
      <c r="K5154" s="33">
        <v>19.8</v>
      </c>
      <c r="L5154" s="33">
        <f>F5154*G5154*(1+H5154*0.01)*J5154</f>
        <v>19.8</v>
      </c>
    </row>
    <row r="5155" spans="11:12" ht="14.25">
      <c r="K5155" s="33">
        <v>22.785</v>
      </c>
      <c r="L5155" s="33">
        <f>SUM(L5152:L5154)</f>
        <v>22.785</v>
      </c>
    </row>
    <row r="5156" ht="14.25">
      <c r="D5156" s="31" t="s">
        <v>1065</v>
      </c>
    </row>
    <row r="5157" spans="4:12" ht="14.25">
      <c r="D5157" s="31" t="s">
        <v>1072</v>
      </c>
      <c r="E5157" s="32" t="s">
        <v>1067</v>
      </c>
      <c r="F5157" s="30">
        <v>1.33</v>
      </c>
      <c r="G5157" s="30">
        <v>3.5</v>
      </c>
      <c r="J5157" s="30">
        <v>1</v>
      </c>
      <c r="K5157" s="33">
        <v>4.655</v>
      </c>
      <c r="L5157" s="33">
        <f>F5157*G5157*J5157</f>
        <v>4.655</v>
      </c>
    </row>
    <row r="5158" spans="4:12" ht="14.25">
      <c r="D5158" s="31" t="s">
        <v>1079</v>
      </c>
      <c r="E5158" s="32" t="s">
        <v>1067</v>
      </c>
      <c r="F5158" s="30">
        <v>0.698</v>
      </c>
      <c r="G5158" s="30">
        <v>3.5</v>
      </c>
      <c r="J5158" s="30">
        <v>1</v>
      </c>
      <c r="K5158" s="33">
        <v>2.443</v>
      </c>
      <c r="L5158" s="33">
        <f>F5158*G5158*J5158</f>
        <v>2.4429999999999996</v>
      </c>
    </row>
    <row r="5159" spans="11:12" ht="14.25">
      <c r="K5159" s="33">
        <v>7.098</v>
      </c>
      <c r="L5159" s="33">
        <f>SUM(L5157:L5158)</f>
        <v>7.098</v>
      </c>
    </row>
    <row r="5160" ht="14.25">
      <c r="D5160" s="31" t="s">
        <v>1058</v>
      </c>
    </row>
    <row r="5161" spans="4:12" ht="14.25">
      <c r="D5161" s="31" t="s">
        <v>1073</v>
      </c>
      <c r="F5161" s="30">
        <v>10</v>
      </c>
      <c r="K5161" s="33">
        <v>2.2785</v>
      </c>
      <c r="L5161" s="33">
        <f>L5155*F5161*0.01</f>
        <v>2.2785</v>
      </c>
    </row>
    <row r="5162" spans="4:12" ht="14.25">
      <c r="D5162" s="31" t="s">
        <v>1068</v>
      </c>
      <c r="F5162" s="30">
        <v>95</v>
      </c>
      <c r="K5162" s="33">
        <v>6.7431</v>
      </c>
      <c r="L5162" s="33">
        <f>L5159*F5162*0.01</f>
        <v>6.743099999999999</v>
      </c>
    </row>
    <row r="5163" spans="4:12" ht="14.25">
      <c r="D5163" s="31" t="s">
        <v>1060</v>
      </c>
      <c r="K5163" s="33">
        <v>29.883</v>
      </c>
      <c r="L5163" s="33">
        <f>L5155+L5159</f>
        <v>29.883</v>
      </c>
    </row>
    <row r="5164" spans="4:12" ht="14.25">
      <c r="D5164" s="31" t="s">
        <v>1061</v>
      </c>
      <c r="K5164" s="33">
        <v>9.0216</v>
      </c>
      <c r="L5164" s="33">
        <f>L5161+L5162</f>
        <v>9.0216</v>
      </c>
    </row>
    <row r="5165" spans="4:12" ht="14.25">
      <c r="D5165" s="31" t="s">
        <v>1062</v>
      </c>
      <c r="F5165" s="30">
        <v>10</v>
      </c>
      <c r="K5165" s="33">
        <v>3.89046</v>
      </c>
      <c r="L5165" s="33">
        <f>L5155*F5165*0.01+L5161*F5165*0.01+L5159*F5165*0.01+L5162*F5165*0.01</f>
        <v>3.89046</v>
      </c>
    </row>
    <row r="5166" spans="4:12" ht="14.25">
      <c r="D5166" s="31" t="s">
        <v>1063</v>
      </c>
      <c r="K5166" s="33">
        <v>42.79506</v>
      </c>
      <c r="L5166" s="33">
        <f>L5155+L5159+L5164+L5165</f>
        <v>42.79506</v>
      </c>
    </row>
    <row r="5168" spans="1:6" ht="57">
      <c r="A5168" s="30" t="s">
        <v>366</v>
      </c>
      <c r="B5168" s="30" t="s">
        <v>678</v>
      </c>
      <c r="C5168" s="30" t="s">
        <v>679</v>
      </c>
      <c r="D5168" s="31" t="s">
        <v>940</v>
      </c>
      <c r="E5168" s="32" t="s">
        <v>800</v>
      </c>
      <c r="F5168" s="30">
        <v>4885</v>
      </c>
    </row>
    <row r="5170" ht="14.25">
      <c r="D5170" s="31" t="s">
        <v>1070</v>
      </c>
    </row>
    <row r="5171" spans="6:11" ht="14.25">
      <c r="F5171" s="30" t="s">
        <v>1053</v>
      </c>
      <c r="G5171" s="30" t="s">
        <v>720</v>
      </c>
      <c r="H5171" s="30" t="s">
        <v>1046</v>
      </c>
      <c r="I5171" s="30" t="s">
        <v>1047</v>
      </c>
      <c r="J5171" s="30" t="s">
        <v>1048</v>
      </c>
      <c r="K5171" s="33" t="s">
        <v>1054</v>
      </c>
    </row>
    <row r="5172" spans="3:12" ht="14.25">
      <c r="C5172" s="30" t="s">
        <v>498</v>
      </c>
      <c r="D5172" s="31" t="s">
        <v>1071</v>
      </c>
      <c r="E5172" s="32" t="s">
        <v>725</v>
      </c>
      <c r="F5172" s="30">
        <v>0.055</v>
      </c>
      <c r="G5172" s="30">
        <v>14.2</v>
      </c>
      <c r="H5172" s="30">
        <v>0</v>
      </c>
      <c r="I5172" s="30">
        <v>14.2</v>
      </c>
      <c r="J5172" s="30">
        <v>1</v>
      </c>
      <c r="K5172" s="33">
        <v>0.781</v>
      </c>
      <c r="L5172" s="33">
        <f>F5172*G5172*(1+H5172*0.01)*J5172</f>
        <v>0.7809999999999999</v>
      </c>
    </row>
    <row r="5173" spans="3:12" ht="14.25">
      <c r="C5173" s="30">
        <v>1996</v>
      </c>
      <c r="D5173" s="31" t="s">
        <v>1101</v>
      </c>
      <c r="E5173" s="32" t="s">
        <v>811</v>
      </c>
      <c r="F5173" s="30">
        <v>6.2</v>
      </c>
      <c r="G5173" s="30">
        <v>0.16</v>
      </c>
      <c r="H5173" s="30">
        <v>0</v>
      </c>
      <c r="I5173" s="30">
        <v>0.16</v>
      </c>
      <c r="J5173" s="30">
        <v>1</v>
      </c>
      <c r="K5173" s="33">
        <v>0.992</v>
      </c>
      <c r="L5173" s="33">
        <f>F5173*G5173*(1+H5173*0.01)*J5173</f>
        <v>0.9920000000000001</v>
      </c>
    </row>
    <row r="5174" spans="3:12" ht="14.25">
      <c r="C5174" s="30" t="s">
        <v>587</v>
      </c>
      <c r="D5174" s="31" t="s">
        <v>1247</v>
      </c>
      <c r="E5174" s="32" t="s">
        <v>811</v>
      </c>
      <c r="F5174" s="30">
        <v>1.82</v>
      </c>
      <c r="G5174" s="30">
        <v>0.3</v>
      </c>
      <c r="H5174" s="30">
        <v>0</v>
      </c>
      <c r="I5174" s="30">
        <v>0.3</v>
      </c>
      <c r="J5174" s="30">
        <v>1</v>
      </c>
      <c r="K5174" s="33">
        <v>0.546</v>
      </c>
      <c r="L5174" s="33">
        <f>F5174*G5174*(1+H5174*0.01)*J5174</f>
        <v>0.546</v>
      </c>
    </row>
    <row r="5175" spans="3:12" ht="14.25">
      <c r="C5175" s="30">
        <v>316</v>
      </c>
      <c r="D5175" s="31" t="s">
        <v>1076</v>
      </c>
      <c r="E5175" s="32" t="s">
        <v>725</v>
      </c>
      <c r="F5175" s="30">
        <v>0.011</v>
      </c>
      <c r="G5175" s="30">
        <v>1.2</v>
      </c>
      <c r="H5175" s="30">
        <v>0</v>
      </c>
      <c r="I5175" s="30">
        <v>1.2</v>
      </c>
      <c r="J5175" s="30">
        <v>1</v>
      </c>
      <c r="K5175" s="33">
        <v>0.0132</v>
      </c>
      <c r="L5175" s="33">
        <f>F5175*G5175*(1+H5175*0.01)*J5175</f>
        <v>0.013199999999999998</v>
      </c>
    </row>
    <row r="5176" spans="4:12" ht="14.25">
      <c r="D5176" s="31" t="s">
        <v>327</v>
      </c>
      <c r="E5176" s="32" t="s">
        <v>800</v>
      </c>
      <c r="F5176" s="30">
        <v>1.05</v>
      </c>
      <c r="G5176" s="30">
        <v>17.2</v>
      </c>
      <c r="H5176" s="30">
        <v>0</v>
      </c>
      <c r="I5176" s="30">
        <v>17.2</v>
      </c>
      <c r="J5176" s="30">
        <v>1</v>
      </c>
      <c r="K5176" s="33">
        <v>18.06</v>
      </c>
      <c r="L5176" s="33">
        <f>F5176*G5176*(1+H5176*0.01)*J5176</f>
        <v>18.06</v>
      </c>
    </row>
    <row r="5177" spans="11:12" ht="14.25">
      <c r="K5177" s="33">
        <v>20.3922</v>
      </c>
      <c r="L5177" s="33">
        <f>SUM(L5172:L5176)</f>
        <v>20.3922</v>
      </c>
    </row>
    <row r="5178" ht="14.25">
      <c r="D5178" s="31" t="s">
        <v>1052</v>
      </c>
    </row>
    <row r="5179" spans="4:12" ht="14.25">
      <c r="D5179" s="31" t="s">
        <v>328</v>
      </c>
      <c r="E5179" s="32" t="s">
        <v>1056</v>
      </c>
      <c r="F5179" s="30">
        <v>0.0014</v>
      </c>
      <c r="G5179" s="30">
        <v>75</v>
      </c>
      <c r="J5179" s="30">
        <v>1</v>
      </c>
      <c r="K5179" s="33">
        <v>0.105</v>
      </c>
      <c r="L5179" s="33">
        <f>F5179*G5179*J5179</f>
        <v>0.105</v>
      </c>
    </row>
    <row r="5180" ht="14.25">
      <c r="D5180" s="31" t="s">
        <v>1065</v>
      </c>
    </row>
    <row r="5181" spans="4:12" ht="14.25">
      <c r="D5181" s="31" t="s">
        <v>1251</v>
      </c>
      <c r="E5181" s="32" t="s">
        <v>1067</v>
      </c>
      <c r="F5181" s="30">
        <v>0.38</v>
      </c>
      <c r="G5181" s="30">
        <v>3.5</v>
      </c>
      <c r="J5181" s="30">
        <v>1</v>
      </c>
      <c r="K5181" s="33">
        <v>1.33</v>
      </c>
      <c r="L5181" s="33">
        <f>F5181*G5181*J5181</f>
        <v>1.33</v>
      </c>
    </row>
    <row r="5182" spans="4:12" ht="14.25">
      <c r="D5182" s="31" t="s">
        <v>1277</v>
      </c>
      <c r="E5182" s="32" t="s">
        <v>1067</v>
      </c>
      <c r="F5182" s="30">
        <v>0.38</v>
      </c>
      <c r="G5182" s="30">
        <v>3.5</v>
      </c>
      <c r="J5182" s="30">
        <v>1</v>
      </c>
      <c r="K5182" s="33">
        <v>1.33</v>
      </c>
      <c r="L5182" s="33">
        <f>F5182*G5182*J5182</f>
        <v>1.33</v>
      </c>
    </row>
    <row r="5183" spans="4:12" ht="14.25">
      <c r="D5183" s="31" t="s">
        <v>1072</v>
      </c>
      <c r="E5183" s="32" t="s">
        <v>1067</v>
      </c>
      <c r="F5183" s="30">
        <v>0.189</v>
      </c>
      <c r="G5183" s="30">
        <v>3.5</v>
      </c>
      <c r="J5183" s="30">
        <v>1</v>
      </c>
      <c r="K5183" s="33">
        <v>0.6615</v>
      </c>
      <c r="L5183" s="33">
        <f>F5183*G5183*J5183</f>
        <v>0.6615</v>
      </c>
    </row>
    <row r="5184" spans="4:12" ht="14.25">
      <c r="D5184" s="31" t="s">
        <v>1072</v>
      </c>
      <c r="E5184" s="32" t="s">
        <v>1067</v>
      </c>
      <c r="F5184" s="30">
        <v>0.057</v>
      </c>
      <c r="G5184" s="30">
        <v>3.5</v>
      </c>
      <c r="J5184" s="30">
        <v>1</v>
      </c>
      <c r="K5184" s="33">
        <v>0.1995</v>
      </c>
      <c r="L5184" s="33">
        <f>F5184*G5184*J5184</f>
        <v>0.1995</v>
      </c>
    </row>
    <row r="5185" spans="11:12" ht="14.25">
      <c r="K5185" s="33">
        <v>3.521</v>
      </c>
      <c r="L5185" s="33">
        <f>SUM(L5181:L5184)</f>
        <v>3.5210000000000004</v>
      </c>
    </row>
    <row r="5186" ht="14.25">
      <c r="D5186" s="31" t="s">
        <v>1058</v>
      </c>
    </row>
    <row r="5187" spans="4:12" ht="14.25">
      <c r="D5187" s="31" t="s">
        <v>1073</v>
      </c>
      <c r="F5187" s="30">
        <v>10</v>
      </c>
      <c r="K5187" s="33">
        <v>2.03922</v>
      </c>
      <c r="L5187" s="33">
        <f>L5177*F5187*0.01</f>
        <v>2.03922</v>
      </c>
    </row>
    <row r="5188" spans="4:12" ht="14.25">
      <c r="D5188" s="31" t="s">
        <v>1059</v>
      </c>
      <c r="F5188" s="30">
        <v>30</v>
      </c>
      <c r="K5188" s="33">
        <v>0.0315</v>
      </c>
      <c r="L5188" s="33">
        <f>L5179*F5188*0.01</f>
        <v>0.0315</v>
      </c>
    </row>
    <row r="5189" spans="4:12" ht="14.25">
      <c r="D5189" s="31" t="s">
        <v>1068</v>
      </c>
      <c r="F5189" s="30">
        <v>95</v>
      </c>
      <c r="K5189" s="33">
        <v>3.34495</v>
      </c>
      <c r="L5189" s="33">
        <f>L5185*F5189*0.01</f>
        <v>3.3449500000000008</v>
      </c>
    </row>
    <row r="5190" spans="4:12" ht="14.25">
      <c r="D5190" s="31" t="s">
        <v>1060</v>
      </c>
      <c r="K5190" s="33">
        <v>24.0182</v>
      </c>
      <c r="L5190" s="33">
        <f>L5177+L5179+L5185</f>
        <v>24.0182</v>
      </c>
    </row>
    <row r="5191" spans="4:12" ht="14.25">
      <c r="D5191" s="31" t="s">
        <v>1061</v>
      </c>
      <c r="K5191" s="33">
        <v>5.41567</v>
      </c>
      <c r="L5191" s="33">
        <f>L5187+L5188+L5189</f>
        <v>5.41567</v>
      </c>
    </row>
    <row r="5192" spans="4:12" ht="14.25">
      <c r="D5192" s="31" t="s">
        <v>1062</v>
      </c>
      <c r="F5192" s="30">
        <v>10</v>
      </c>
      <c r="K5192" s="33">
        <v>2.94339</v>
      </c>
      <c r="L5192" s="33">
        <f>L5177*F5192*0.01+L5187*F5192*0.01+L5179*F5192*0.01+L5188*F5192*0.01+L5185*F5192*0.01+L5189*F5192*0.01</f>
        <v>2.943387</v>
      </c>
    </row>
    <row r="5193" spans="4:12" ht="14.25">
      <c r="D5193" s="31" t="s">
        <v>1063</v>
      </c>
      <c r="K5193" s="33">
        <v>32.37726</v>
      </c>
      <c r="L5193" s="33">
        <f>L5177+L5179+L5185+L5191+L5192</f>
        <v>32.377257</v>
      </c>
    </row>
    <row r="5195" spans="1:6" ht="57">
      <c r="A5195" s="30" t="s">
        <v>368</v>
      </c>
      <c r="B5195" s="30" t="s">
        <v>680</v>
      </c>
      <c r="C5195" s="30" t="s">
        <v>681</v>
      </c>
      <c r="D5195" s="31" t="s">
        <v>941</v>
      </c>
      <c r="E5195" s="32" t="s">
        <v>731</v>
      </c>
      <c r="F5195" s="30">
        <v>210</v>
      </c>
    </row>
    <row r="5197" ht="14.25">
      <c r="D5197" s="31" t="s">
        <v>1070</v>
      </c>
    </row>
    <row r="5198" spans="6:11" ht="14.25">
      <c r="F5198" s="30" t="s">
        <v>1053</v>
      </c>
      <c r="G5198" s="30" t="s">
        <v>720</v>
      </c>
      <c r="H5198" s="30" t="s">
        <v>1046</v>
      </c>
      <c r="I5198" s="30" t="s">
        <v>1047</v>
      </c>
      <c r="J5198" s="30" t="s">
        <v>1048</v>
      </c>
      <c r="K5198" s="33" t="s">
        <v>1054</v>
      </c>
    </row>
    <row r="5199" spans="3:12" ht="14.25">
      <c r="C5199" s="30" t="s">
        <v>641</v>
      </c>
      <c r="D5199" s="31" t="s">
        <v>133</v>
      </c>
      <c r="E5199" s="32" t="s">
        <v>725</v>
      </c>
      <c r="F5199" s="30">
        <v>0.16</v>
      </c>
      <c r="G5199" s="30">
        <v>1.3</v>
      </c>
      <c r="H5199" s="30">
        <v>0</v>
      </c>
      <c r="I5199" s="30">
        <v>1.3</v>
      </c>
      <c r="J5199" s="30">
        <v>1</v>
      </c>
      <c r="K5199" s="33">
        <v>0.208</v>
      </c>
      <c r="L5199" s="33">
        <f>F5199*G5199*(1+H5199*0.01)*J5199</f>
        <v>0.20800000000000002</v>
      </c>
    </row>
    <row r="5200" spans="3:12" ht="14.25">
      <c r="C5200" s="30" t="s">
        <v>604</v>
      </c>
      <c r="D5200" s="31" t="s">
        <v>16</v>
      </c>
      <c r="E5200" s="32" t="s">
        <v>17</v>
      </c>
      <c r="F5200" s="30">
        <v>0.48</v>
      </c>
      <c r="G5200" s="30">
        <v>0.18</v>
      </c>
      <c r="H5200" s="30">
        <v>0</v>
      </c>
      <c r="I5200" s="30">
        <v>0.18</v>
      </c>
      <c r="J5200" s="30">
        <v>1</v>
      </c>
      <c r="K5200" s="33">
        <v>0.0864</v>
      </c>
      <c r="L5200" s="33">
        <f>F5200*G5200*(1+H5200*0.01)*J5200</f>
        <v>0.08639999999999999</v>
      </c>
    </row>
    <row r="5201" spans="3:12" ht="14.25">
      <c r="C5201" s="30" t="s">
        <v>602</v>
      </c>
      <c r="D5201" s="31" t="s">
        <v>14</v>
      </c>
      <c r="E5201" s="32" t="s">
        <v>811</v>
      </c>
      <c r="F5201" s="30">
        <v>0.12</v>
      </c>
      <c r="G5201" s="30">
        <v>2.5</v>
      </c>
      <c r="H5201" s="30">
        <v>0</v>
      </c>
      <c r="I5201" s="30">
        <v>2.5</v>
      </c>
      <c r="J5201" s="30">
        <v>1</v>
      </c>
      <c r="K5201" s="33">
        <v>0.3</v>
      </c>
      <c r="L5201" s="33">
        <f>F5201*G5201*(1+H5201*0.01)*J5201</f>
        <v>0.3</v>
      </c>
    </row>
    <row r="5202" spans="4:12" ht="14.25">
      <c r="D5202" s="31" t="s">
        <v>330</v>
      </c>
      <c r="E5202" s="32" t="s">
        <v>731</v>
      </c>
      <c r="F5202" s="30">
        <v>1</v>
      </c>
      <c r="G5202" s="30">
        <v>60</v>
      </c>
      <c r="H5202" s="30">
        <v>0</v>
      </c>
      <c r="I5202" s="30">
        <v>60</v>
      </c>
      <c r="J5202" s="30">
        <v>1</v>
      </c>
      <c r="K5202" s="33">
        <v>60</v>
      </c>
      <c r="L5202" s="33">
        <f>F5202*G5202*(1+H5202*0.01)*J5202</f>
        <v>60</v>
      </c>
    </row>
    <row r="5203" spans="11:12" ht="14.25">
      <c r="K5203" s="33">
        <v>60.5944</v>
      </c>
      <c r="L5203" s="33">
        <f>SUM(L5199:L5202)</f>
        <v>60.5944</v>
      </c>
    </row>
    <row r="5204" ht="14.25">
      <c r="D5204" s="31" t="s">
        <v>1052</v>
      </c>
    </row>
    <row r="5205" spans="4:12" ht="28.5">
      <c r="D5205" s="31" t="s">
        <v>135</v>
      </c>
      <c r="E5205" s="32" t="s">
        <v>1056</v>
      </c>
      <c r="F5205" s="30">
        <v>0.007</v>
      </c>
      <c r="G5205" s="30">
        <v>360</v>
      </c>
      <c r="J5205" s="30">
        <v>1</v>
      </c>
      <c r="K5205" s="33">
        <v>2.52</v>
      </c>
      <c r="L5205" s="33">
        <f>F5205*G5205*J5205</f>
        <v>2.52</v>
      </c>
    </row>
    <row r="5206" ht="14.25">
      <c r="D5206" s="31" t="s">
        <v>1065</v>
      </c>
    </row>
    <row r="5207" spans="4:12" ht="14.25">
      <c r="D5207" s="31" t="s">
        <v>1072</v>
      </c>
      <c r="E5207" s="32" t="s">
        <v>1067</v>
      </c>
      <c r="F5207" s="30">
        <v>1.674</v>
      </c>
      <c r="G5207" s="30">
        <v>3.5</v>
      </c>
      <c r="J5207" s="30">
        <v>1</v>
      </c>
      <c r="K5207" s="33">
        <v>5.859</v>
      </c>
      <c r="L5207" s="33">
        <f>F5207*G5207*J5207</f>
        <v>5.859</v>
      </c>
    </row>
    <row r="5208" ht="14.25">
      <c r="D5208" s="31" t="s">
        <v>1058</v>
      </c>
    </row>
    <row r="5209" spans="4:12" ht="14.25">
      <c r="D5209" s="31" t="s">
        <v>1073</v>
      </c>
      <c r="F5209" s="30">
        <v>10</v>
      </c>
      <c r="K5209" s="33">
        <v>6.05944</v>
      </c>
      <c r="L5209" s="33">
        <f>L5203*F5209*0.01</f>
        <v>6.0594399999999995</v>
      </c>
    </row>
    <row r="5210" spans="4:12" ht="14.25">
      <c r="D5210" s="31" t="s">
        <v>1059</v>
      </c>
      <c r="F5210" s="30">
        <v>30</v>
      </c>
      <c r="K5210" s="33">
        <v>0.756</v>
      </c>
      <c r="L5210" s="33">
        <f>L5205*F5210*0.01</f>
        <v>0.756</v>
      </c>
    </row>
    <row r="5211" spans="4:12" ht="14.25">
      <c r="D5211" s="31" t="s">
        <v>1068</v>
      </c>
      <c r="F5211" s="30">
        <v>95</v>
      </c>
      <c r="K5211" s="33">
        <v>5.56605</v>
      </c>
      <c r="L5211" s="33">
        <f>L5207*F5211*0.01</f>
        <v>5.566050000000001</v>
      </c>
    </row>
    <row r="5212" spans="4:12" ht="14.25">
      <c r="D5212" s="31" t="s">
        <v>1060</v>
      </c>
      <c r="K5212" s="33">
        <v>68.9734</v>
      </c>
      <c r="L5212" s="33">
        <f>L5203+L5205+L5207</f>
        <v>68.9734</v>
      </c>
    </row>
    <row r="5213" spans="4:12" ht="14.25">
      <c r="D5213" s="31" t="s">
        <v>1061</v>
      </c>
      <c r="K5213" s="33">
        <v>12.38149</v>
      </c>
      <c r="L5213" s="33">
        <f>L5209+L5210+L5211</f>
        <v>12.38149</v>
      </c>
    </row>
    <row r="5214" spans="4:12" ht="14.25">
      <c r="D5214" s="31" t="s">
        <v>1062</v>
      </c>
      <c r="F5214" s="30">
        <v>10</v>
      </c>
      <c r="K5214" s="33">
        <v>8.13549</v>
      </c>
      <c r="L5214" s="33">
        <f>L5203*F5214*0.01+L5209*F5214*0.01+L5205*F5214*0.01+L5210*F5214*0.01+L5207*F5214*0.01+L5211*F5214*0.01</f>
        <v>8.135488999999998</v>
      </c>
    </row>
    <row r="5215" spans="4:12" ht="14.25">
      <c r="D5215" s="31" t="s">
        <v>1063</v>
      </c>
      <c r="K5215" s="33">
        <v>89.49038</v>
      </c>
      <c r="L5215" s="33">
        <f>L5203+L5205+L5207+L5213+L5214</f>
        <v>89.49037899999999</v>
      </c>
    </row>
    <row r="5217" spans="1:6" ht="42.75">
      <c r="A5217" s="30" t="s">
        <v>370</v>
      </c>
      <c r="D5217" s="31" t="s">
        <v>942</v>
      </c>
      <c r="E5217" s="32" t="s">
        <v>800</v>
      </c>
      <c r="F5217" s="30">
        <v>33</v>
      </c>
    </row>
    <row r="5219" ht="14.25">
      <c r="D5219" s="31" t="s">
        <v>1070</v>
      </c>
    </row>
    <row r="5220" spans="6:11" ht="14.25">
      <c r="F5220" s="30" t="s">
        <v>1053</v>
      </c>
      <c r="G5220" s="30" t="s">
        <v>720</v>
      </c>
      <c r="H5220" s="30" t="s">
        <v>1046</v>
      </c>
      <c r="I5220" s="30" t="s">
        <v>1047</v>
      </c>
      <c r="J5220" s="30" t="s">
        <v>1048</v>
      </c>
      <c r="K5220" s="33" t="s">
        <v>1054</v>
      </c>
    </row>
    <row r="5221" spans="4:12" ht="14.25">
      <c r="D5221" s="31" t="s">
        <v>332</v>
      </c>
      <c r="E5221" s="32" t="s">
        <v>800</v>
      </c>
      <c r="F5221" s="30">
        <v>1</v>
      </c>
      <c r="G5221" s="30">
        <v>166</v>
      </c>
      <c r="H5221" s="30">
        <v>0</v>
      </c>
      <c r="I5221" s="30">
        <v>166</v>
      </c>
      <c r="J5221" s="30">
        <v>1</v>
      </c>
      <c r="K5221" s="33">
        <v>166</v>
      </c>
      <c r="L5221" s="33">
        <f>F5221*G5221*(1+H5221*0.01)*J5221</f>
        <v>166</v>
      </c>
    </row>
    <row r="5222" ht="14.25">
      <c r="D5222" s="31" t="s">
        <v>1065</v>
      </c>
    </row>
    <row r="5223" spans="4:12" ht="14.25">
      <c r="D5223" s="31" t="s">
        <v>1072</v>
      </c>
      <c r="E5223" s="32" t="s">
        <v>1067</v>
      </c>
      <c r="F5223" s="30">
        <v>0.65</v>
      </c>
      <c r="G5223" s="30">
        <v>3.5</v>
      </c>
      <c r="J5223" s="30">
        <v>1</v>
      </c>
      <c r="K5223" s="33">
        <v>2.275</v>
      </c>
      <c r="L5223" s="33">
        <f>F5223*G5223*J5223</f>
        <v>2.275</v>
      </c>
    </row>
    <row r="5224" spans="4:12" ht="14.25">
      <c r="D5224" s="31" t="s">
        <v>1072</v>
      </c>
      <c r="E5224" s="32" t="s">
        <v>1067</v>
      </c>
      <c r="F5224" s="30">
        <v>0.65</v>
      </c>
      <c r="G5224" s="30">
        <v>3.5</v>
      </c>
      <c r="J5224" s="30">
        <v>1</v>
      </c>
      <c r="K5224" s="33">
        <v>2.275</v>
      </c>
      <c r="L5224" s="33">
        <f>F5224*G5224*J5224</f>
        <v>2.275</v>
      </c>
    </row>
    <row r="5225" spans="11:12" ht="14.25">
      <c r="K5225" s="33">
        <v>4.55</v>
      </c>
      <c r="L5225" s="33">
        <f>SUM(L5223:L5224)</f>
        <v>4.55</v>
      </c>
    </row>
    <row r="5226" ht="14.25">
      <c r="D5226" s="31" t="s">
        <v>1058</v>
      </c>
    </row>
    <row r="5227" spans="4:12" ht="14.25">
      <c r="D5227" s="31" t="s">
        <v>1073</v>
      </c>
      <c r="F5227" s="30">
        <v>10</v>
      </c>
      <c r="K5227" s="33">
        <v>16.6</v>
      </c>
      <c r="L5227" s="33">
        <f>L5221*F5227*0.01</f>
        <v>16.6</v>
      </c>
    </row>
    <row r="5228" spans="4:12" ht="14.25">
      <c r="D5228" s="31" t="s">
        <v>1068</v>
      </c>
      <c r="F5228" s="30">
        <v>95</v>
      </c>
      <c r="K5228" s="33">
        <v>4.3225</v>
      </c>
      <c r="L5228" s="33">
        <f>L5225*F5228*0.01</f>
        <v>4.3225</v>
      </c>
    </row>
    <row r="5229" spans="4:12" ht="14.25">
      <c r="D5229" s="31" t="s">
        <v>1060</v>
      </c>
      <c r="K5229" s="33">
        <v>170.55</v>
      </c>
      <c r="L5229" s="33">
        <f>L5221+L5225</f>
        <v>170.55</v>
      </c>
    </row>
    <row r="5230" spans="4:12" ht="14.25">
      <c r="D5230" s="31" t="s">
        <v>1061</v>
      </c>
      <c r="K5230" s="33">
        <v>20.9225</v>
      </c>
      <c r="L5230" s="33">
        <f>L5227+L5228</f>
        <v>20.9225</v>
      </c>
    </row>
    <row r="5231" spans="4:12" ht="14.25">
      <c r="D5231" s="31" t="s">
        <v>1062</v>
      </c>
      <c r="F5231" s="30">
        <v>10</v>
      </c>
      <c r="K5231" s="33">
        <v>19.14725</v>
      </c>
      <c r="L5231" s="33">
        <f>L5221*F5231*0.01+L5227*F5231*0.01+L5225*F5231*0.01+L5228*F5231*0.01</f>
        <v>19.14725</v>
      </c>
    </row>
    <row r="5232" spans="4:12" ht="14.25">
      <c r="D5232" s="31" t="s">
        <v>1063</v>
      </c>
      <c r="K5232" s="33">
        <v>210.61975</v>
      </c>
      <c r="L5232" s="33">
        <f>L5221+L5225+L5230+L5231</f>
        <v>210.61975</v>
      </c>
    </row>
    <row r="5234" spans="1:6" ht="42.75">
      <c r="A5234" s="30" t="s">
        <v>372</v>
      </c>
      <c r="D5234" s="31" t="s">
        <v>943</v>
      </c>
      <c r="E5234" s="32" t="s">
        <v>800</v>
      </c>
      <c r="F5234" s="30">
        <v>54</v>
      </c>
    </row>
    <row r="5236" ht="14.25">
      <c r="D5236" s="31" t="s">
        <v>1070</v>
      </c>
    </row>
    <row r="5237" spans="6:11" ht="14.25">
      <c r="F5237" s="30" t="s">
        <v>1053</v>
      </c>
      <c r="G5237" s="30" t="s">
        <v>720</v>
      </c>
      <c r="H5237" s="30" t="s">
        <v>1046</v>
      </c>
      <c r="I5237" s="30" t="s">
        <v>1047</v>
      </c>
      <c r="J5237" s="30" t="s">
        <v>1048</v>
      </c>
      <c r="K5237" s="33" t="s">
        <v>1054</v>
      </c>
    </row>
    <row r="5238" spans="4:12" ht="14.25">
      <c r="D5238" s="31" t="s">
        <v>332</v>
      </c>
      <c r="E5238" s="32" t="s">
        <v>800</v>
      </c>
      <c r="F5238" s="30">
        <v>1</v>
      </c>
      <c r="G5238" s="30">
        <v>166</v>
      </c>
      <c r="H5238" s="30">
        <v>0</v>
      </c>
      <c r="I5238" s="30">
        <v>166</v>
      </c>
      <c r="J5238" s="30">
        <v>1</v>
      </c>
      <c r="K5238" s="33">
        <v>166</v>
      </c>
      <c r="L5238" s="33">
        <f>F5238*G5238*(1+H5238*0.01)*J5238</f>
        <v>166</v>
      </c>
    </row>
    <row r="5239" ht="14.25">
      <c r="D5239" s="31" t="s">
        <v>1065</v>
      </c>
    </row>
    <row r="5240" spans="4:12" ht="14.25">
      <c r="D5240" s="31" t="s">
        <v>1072</v>
      </c>
      <c r="E5240" s="32" t="s">
        <v>1067</v>
      </c>
      <c r="F5240" s="30">
        <v>1.15</v>
      </c>
      <c r="G5240" s="30">
        <v>3.5</v>
      </c>
      <c r="J5240" s="30">
        <v>1</v>
      </c>
      <c r="K5240" s="33">
        <v>4.025</v>
      </c>
      <c r="L5240" s="33">
        <f>F5240*G5240*J5240</f>
        <v>4.0249999999999995</v>
      </c>
    </row>
    <row r="5241" spans="4:12" ht="14.25">
      <c r="D5241" s="31" t="s">
        <v>1072</v>
      </c>
      <c r="E5241" s="32" t="s">
        <v>1067</v>
      </c>
      <c r="F5241" s="30">
        <v>1.25</v>
      </c>
      <c r="G5241" s="30">
        <v>3.5</v>
      </c>
      <c r="J5241" s="30">
        <v>1</v>
      </c>
      <c r="K5241" s="33">
        <v>4.375</v>
      </c>
      <c r="L5241" s="33">
        <f>F5241*G5241*J5241</f>
        <v>4.375</v>
      </c>
    </row>
    <row r="5242" spans="11:12" ht="14.25">
      <c r="K5242" s="33">
        <v>8.4</v>
      </c>
      <c r="L5242" s="33">
        <f>SUM(L5240:L5241)</f>
        <v>8.399999999999999</v>
      </c>
    </row>
    <row r="5243" ht="14.25">
      <c r="D5243" s="31" t="s">
        <v>1058</v>
      </c>
    </row>
    <row r="5244" spans="4:12" ht="14.25">
      <c r="D5244" s="31" t="s">
        <v>1073</v>
      </c>
      <c r="F5244" s="30">
        <v>10</v>
      </c>
      <c r="K5244" s="33">
        <v>16.6</v>
      </c>
      <c r="L5244" s="33">
        <f>L5238*F5244*0.01</f>
        <v>16.6</v>
      </c>
    </row>
    <row r="5245" spans="4:12" ht="14.25">
      <c r="D5245" s="31" t="s">
        <v>1068</v>
      </c>
      <c r="F5245" s="30">
        <v>95</v>
      </c>
      <c r="K5245" s="33">
        <v>7.98</v>
      </c>
      <c r="L5245" s="33">
        <f>L5242*F5245*0.01</f>
        <v>7.979999999999999</v>
      </c>
    </row>
    <row r="5246" spans="4:12" ht="14.25">
      <c r="D5246" s="31" t="s">
        <v>1060</v>
      </c>
      <c r="K5246" s="33">
        <v>174.4</v>
      </c>
      <c r="L5246" s="33">
        <f>L5238+L5242</f>
        <v>174.4</v>
      </c>
    </row>
    <row r="5247" spans="4:12" ht="14.25">
      <c r="D5247" s="31" t="s">
        <v>1061</v>
      </c>
      <c r="K5247" s="33">
        <v>24.58</v>
      </c>
      <c r="L5247" s="33">
        <f>L5244+L5245</f>
        <v>24.58</v>
      </c>
    </row>
    <row r="5248" spans="4:12" ht="14.25">
      <c r="D5248" s="31" t="s">
        <v>1062</v>
      </c>
      <c r="F5248" s="30">
        <v>10</v>
      </c>
      <c r="K5248" s="33">
        <v>19.898</v>
      </c>
      <c r="L5248" s="33">
        <f>L5238*F5248*0.01+L5244*F5248*0.01+L5242*F5248*0.01+L5245*F5248*0.01</f>
        <v>19.898</v>
      </c>
    </row>
    <row r="5249" spans="4:12" ht="14.25">
      <c r="D5249" s="31" t="s">
        <v>1063</v>
      </c>
      <c r="K5249" s="33">
        <v>218.878</v>
      </c>
      <c r="L5249" s="33">
        <f>L5238+L5242+L5247+L5248</f>
        <v>218.87800000000001</v>
      </c>
    </row>
    <row r="5251" spans="1:6" ht="42.75">
      <c r="A5251" s="30" t="s">
        <v>374</v>
      </c>
      <c r="B5251" s="30" t="s">
        <v>682</v>
      </c>
      <c r="C5251" s="30" t="s">
        <v>683</v>
      </c>
      <c r="D5251" s="31" t="s">
        <v>944</v>
      </c>
      <c r="E5251" s="32" t="s">
        <v>722</v>
      </c>
      <c r="F5251" s="30">
        <v>20</v>
      </c>
    </row>
    <row r="5253" ht="14.25">
      <c r="D5253" s="31" t="s">
        <v>1070</v>
      </c>
    </row>
    <row r="5254" spans="6:11" ht="14.25">
      <c r="F5254" s="30" t="s">
        <v>1053</v>
      </c>
      <c r="G5254" s="30" t="s">
        <v>720</v>
      </c>
      <c r="H5254" s="30" t="s">
        <v>1046</v>
      </c>
      <c r="I5254" s="30" t="s">
        <v>1047</v>
      </c>
      <c r="J5254" s="30" t="s">
        <v>1048</v>
      </c>
      <c r="K5254" s="33" t="s">
        <v>1054</v>
      </c>
    </row>
    <row r="5255" spans="3:12" ht="14.25">
      <c r="C5255" s="30" t="s">
        <v>643</v>
      </c>
      <c r="D5255" s="31" t="s">
        <v>335</v>
      </c>
      <c r="E5255" s="32" t="s">
        <v>725</v>
      </c>
      <c r="F5255" s="30">
        <v>0.05</v>
      </c>
      <c r="G5255" s="30">
        <v>80</v>
      </c>
      <c r="H5255" s="30">
        <v>0</v>
      </c>
      <c r="I5255" s="30">
        <v>80</v>
      </c>
      <c r="J5255" s="30">
        <v>1</v>
      </c>
      <c r="K5255" s="33">
        <v>4</v>
      </c>
      <c r="L5255" s="33">
        <f>F5255*G5255*(1+H5255*0.01)*J5255</f>
        <v>4</v>
      </c>
    </row>
    <row r="5256" spans="3:12" ht="14.25">
      <c r="C5256" s="30">
        <v>37</v>
      </c>
      <c r="D5256" s="31" t="s">
        <v>1150</v>
      </c>
      <c r="E5256" s="32" t="s">
        <v>811</v>
      </c>
      <c r="F5256" s="30">
        <v>0.023</v>
      </c>
      <c r="G5256" s="30">
        <v>10</v>
      </c>
      <c r="H5256" s="30">
        <v>0</v>
      </c>
      <c r="I5256" s="30">
        <v>10</v>
      </c>
      <c r="J5256" s="30">
        <v>1</v>
      </c>
      <c r="K5256" s="33">
        <v>0.23</v>
      </c>
      <c r="L5256" s="33">
        <f>F5256*G5256*(1+H5256*0.01)*J5256</f>
        <v>0.22999999999999998</v>
      </c>
    </row>
    <row r="5257" spans="3:12" ht="14.25">
      <c r="C5257" s="30" t="s">
        <v>634</v>
      </c>
      <c r="D5257" s="31" t="s">
        <v>76</v>
      </c>
      <c r="E5257" s="32" t="s">
        <v>811</v>
      </c>
      <c r="F5257" s="30">
        <v>0.03</v>
      </c>
      <c r="G5257" s="30">
        <v>3</v>
      </c>
      <c r="H5257" s="30">
        <v>0</v>
      </c>
      <c r="I5257" s="30">
        <v>3</v>
      </c>
      <c r="J5257" s="30">
        <v>1</v>
      </c>
      <c r="K5257" s="33">
        <v>0.09</v>
      </c>
      <c r="L5257" s="33">
        <f>F5257*G5257*(1+H5257*0.01)*J5257</f>
        <v>0.09</v>
      </c>
    </row>
    <row r="5258" spans="3:12" ht="14.25">
      <c r="C5258" s="30" t="s">
        <v>599</v>
      </c>
      <c r="D5258" s="31" t="s">
        <v>1320</v>
      </c>
      <c r="E5258" s="32" t="s">
        <v>811</v>
      </c>
      <c r="F5258" s="30">
        <v>0.1</v>
      </c>
      <c r="G5258" s="30">
        <v>4</v>
      </c>
      <c r="H5258" s="30">
        <v>0</v>
      </c>
      <c r="I5258" s="30">
        <v>4</v>
      </c>
      <c r="J5258" s="30">
        <v>1</v>
      </c>
      <c r="K5258" s="33">
        <v>0.4</v>
      </c>
      <c r="L5258" s="33">
        <f>F5258*G5258*(1+H5258*0.01)*J5258</f>
        <v>0.4</v>
      </c>
    </row>
    <row r="5259" spans="4:12" ht="14.25">
      <c r="D5259" s="31" t="s">
        <v>336</v>
      </c>
      <c r="E5259" s="32" t="s">
        <v>722</v>
      </c>
      <c r="F5259" s="30">
        <v>1</v>
      </c>
      <c r="G5259" s="30">
        <v>35</v>
      </c>
      <c r="H5259" s="30">
        <v>0</v>
      </c>
      <c r="I5259" s="30">
        <v>35</v>
      </c>
      <c r="J5259" s="30">
        <v>1</v>
      </c>
      <c r="K5259" s="33">
        <v>35</v>
      </c>
      <c r="L5259" s="33">
        <f>F5259*G5259*(1+H5259*0.01)*J5259</f>
        <v>35</v>
      </c>
    </row>
    <row r="5260" spans="11:12" ht="14.25">
      <c r="K5260" s="33">
        <v>39.72</v>
      </c>
      <c r="L5260" s="33">
        <f>SUM(L5255:L5259)</f>
        <v>39.72</v>
      </c>
    </row>
    <row r="5261" ht="14.25">
      <c r="D5261" s="31" t="s">
        <v>1065</v>
      </c>
    </row>
    <row r="5262" spans="4:12" ht="14.25">
      <c r="D5262" s="31" t="s">
        <v>1072</v>
      </c>
      <c r="E5262" s="32" t="s">
        <v>1067</v>
      </c>
      <c r="F5262" s="30">
        <v>1</v>
      </c>
      <c r="G5262" s="30">
        <v>3.5</v>
      </c>
      <c r="J5262" s="30">
        <v>1</v>
      </c>
      <c r="K5262" s="33">
        <v>3.5</v>
      </c>
      <c r="L5262" s="33">
        <f>F5262*G5262*J5262</f>
        <v>3.5</v>
      </c>
    </row>
    <row r="5263" spans="4:12" ht="14.25">
      <c r="D5263" s="31" t="s">
        <v>1097</v>
      </c>
      <c r="E5263" s="32" t="s">
        <v>1067</v>
      </c>
      <c r="F5263" s="30">
        <v>1</v>
      </c>
      <c r="G5263" s="30">
        <v>3.5</v>
      </c>
      <c r="J5263" s="30">
        <v>1</v>
      </c>
      <c r="K5263" s="33">
        <v>3.5</v>
      </c>
      <c r="L5263" s="33">
        <f>F5263*G5263*J5263</f>
        <v>3.5</v>
      </c>
    </row>
    <row r="5264" spans="4:12" ht="14.25">
      <c r="D5264" s="31" t="s">
        <v>1079</v>
      </c>
      <c r="E5264" s="32" t="s">
        <v>1067</v>
      </c>
      <c r="F5264" s="30">
        <v>1</v>
      </c>
      <c r="G5264" s="30">
        <v>3.5</v>
      </c>
      <c r="J5264" s="30">
        <v>1</v>
      </c>
      <c r="K5264" s="33">
        <v>3.5</v>
      </c>
      <c r="L5264" s="33">
        <f>F5264*G5264*J5264</f>
        <v>3.5</v>
      </c>
    </row>
    <row r="5265" spans="11:12" ht="14.25">
      <c r="K5265" s="33">
        <v>10.5</v>
      </c>
      <c r="L5265" s="33">
        <f>SUM(L5262:L5264)</f>
        <v>10.5</v>
      </c>
    </row>
    <row r="5266" ht="14.25">
      <c r="D5266" s="31" t="s">
        <v>1058</v>
      </c>
    </row>
    <row r="5267" spans="4:12" ht="14.25">
      <c r="D5267" s="31" t="s">
        <v>1073</v>
      </c>
      <c r="F5267" s="30">
        <v>10</v>
      </c>
      <c r="K5267" s="33">
        <v>3.972</v>
      </c>
      <c r="L5267" s="33">
        <f>L5260*F5267*0.01</f>
        <v>3.972</v>
      </c>
    </row>
    <row r="5268" spans="4:12" ht="14.25">
      <c r="D5268" s="31" t="s">
        <v>1068</v>
      </c>
      <c r="F5268" s="30">
        <v>95</v>
      </c>
      <c r="K5268" s="33">
        <v>9.975</v>
      </c>
      <c r="L5268" s="33">
        <f>L5265*F5268*0.01</f>
        <v>9.975</v>
      </c>
    </row>
    <row r="5269" spans="4:12" ht="14.25">
      <c r="D5269" s="31" t="s">
        <v>1060</v>
      </c>
      <c r="K5269" s="33">
        <v>50.22</v>
      </c>
      <c r="L5269" s="33">
        <f>L5260+L5265</f>
        <v>50.22</v>
      </c>
    </row>
    <row r="5270" spans="4:12" ht="14.25">
      <c r="D5270" s="31" t="s">
        <v>1061</v>
      </c>
      <c r="K5270" s="33">
        <v>13.947</v>
      </c>
      <c r="L5270" s="33">
        <f>L5267+L5268</f>
        <v>13.947</v>
      </c>
    </row>
    <row r="5271" spans="4:12" ht="14.25">
      <c r="D5271" s="31" t="s">
        <v>1062</v>
      </c>
      <c r="F5271" s="30">
        <v>10</v>
      </c>
      <c r="K5271" s="33">
        <v>6.4167</v>
      </c>
      <c r="L5271" s="33">
        <f>L5260*F5271*0.01+L5267*F5271*0.01+L5265*F5271*0.01+L5268*F5271*0.01</f>
        <v>6.4167000000000005</v>
      </c>
    </row>
    <row r="5272" spans="4:12" ht="14.25">
      <c r="D5272" s="31" t="s">
        <v>1063</v>
      </c>
      <c r="K5272" s="33">
        <v>70.5837</v>
      </c>
      <c r="L5272" s="33">
        <f>L5260+L5265+L5270+L5271</f>
        <v>70.58370000000001</v>
      </c>
    </row>
    <row r="5274" spans="1:6" ht="57">
      <c r="A5274" s="30" t="s">
        <v>376</v>
      </c>
      <c r="B5274" s="30" t="s">
        <v>684</v>
      </c>
      <c r="C5274" s="30" t="s">
        <v>685</v>
      </c>
      <c r="D5274" s="31" t="s">
        <v>945</v>
      </c>
      <c r="E5274" s="32" t="s">
        <v>800</v>
      </c>
      <c r="F5274" s="30">
        <v>220</v>
      </c>
    </row>
    <row r="5276" ht="14.25">
      <c r="D5276" s="31" t="s">
        <v>1070</v>
      </c>
    </row>
    <row r="5277" spans="6:11" ht="14.25">
      <c r="F5277" s="30" t="s">
        <v>1053</v>
      </c>
      <c r="G5277" s="30" t="s">
        <v>720</v>
      </c>
      <c r="H5277" s="30" t="s">
        <v>1046</v>
      </c>
      <c r="I5277" s="30" t="s">
        <v>1047</v>
      </c>
      <c r="J5277" s="30" t="s">
        <v>1048</v>
      </c>
      <c r="K5277" s="33" t="s">
        <v>1054</v>
      </c>
    </row>
    <row r="5278" spans="3:12" ht="14.25">
      <c r="C5278" s="30" t="s">
        <v>599</v>
      </c>
      <c r="D5278" s="31" t="s">
        <v>1320</v>
      </c>
      <c r="E5278" s="32" t="s">
        <v>811</v>
      </c>
      <c r="F5278" s="30">
        <v>0.8</v>
      </c>
      <c r="G5278" s="30">
        <v>4</v>
      </c>
      <c r="H5278" s="30">
        <v>0</v>
      </c>
      <c r="I5278" s="30">
        <v>4</v>
      </c>
      <c r="J5278" s="30">
        <v>1</v>
      </c>
      <c r="K5278" s="33">
        <v>3.2</v>
      </c>
      <c r="L5278" s="33">
        <f>F5278*G5278*(1+H5278*0.01)*J5278</f>
        <v>3.2</v>
      </c>
    </row>
    <row r="5279" spans="3:12" ht="14.25">
      <c r="C5279" s="30" t="s">
        <v>686</v>
      </c>
      <c r="D5279" s="31" t="s">
        <v>338</v>
      </c>
      <c r="E5279" s="32" t="s">
        <v>811</v>
      </c>
      <c r="F5279" s="30">
        <v>0.24</v>
      </c>
      <c r="G5279" s="30">
        <v>1.67</v>
      </c>
      <c r="H5279" s="30">
        <v>0</v>
      </c>
      <c r="I5279" s="30">
        <v>1.67</v>
      </c>
      <c r="J5279" s="30">
        <v>1</v>
      </c>
      <c r="K5279" s="33">
        <v>0.4008</v>
      </c>
      <c r="L5279" s="33">
        <f>F5279*G5279*(1+H5279*0.01)*J5279</f>
        <v>0.4008</v>
      </c>
    </row>
    <row r="5280" spans="3:12" ht="14.25">
      <c r="C5280" s="30" t="s">
        <v>687</v>
      </c>
      <c r="D5280" s="31" t="s">
        <v>339</v>
      </c>
      <c r="E5280" s="32" t="s">
        <v>811</v>
      </c>
      <c r="F5280" s="30">
        <v>0.04</v>
      </c>
      <c r="G5280" s="30">
        <v>1.5</v>
      </c>
      <c r="H5280" s="30">
        <v>0</v>
      </c>
      <c r="I5280" s="30">
        <v>1.5</v>
      </c>
      <c r="J5280" s="30">
        <v>1</v>
      </c>
      <c r="K5280" s="33">
        <v>0.06</v>
      </c>
      <c r="L5280" s="33">
        <f>F5280*G5280*(1+H5280*0.01)*J5280</f>
        <v>0.06</v>
      </c>
    </row>
    <row r="5281" spans="11:12" ht="14.25">
      <c r="K5281" s="33">
        <v>3.6608</v>
      </c>
      <c r="L5281" s="33">
        <f>SUM(L5278:L5280)</f>
        <v>3.6608</v>
      </c>
    </row>
    <row r="5282" ht="14.25">
      <c r="D5282" s="31" t="s">
        <v>1052</v>
      </c>
    </row>
    <row r="5283" spans="4:12" ht="14.25">
      <c r="D5283" s="31" t="s">
        <v>340</v>
      </c>
      <c r="E5283" s="32" t="s">
        <v>1056</v>
      </c>
      <c r="F5283" s="30">
        <v>0.007</v>
      </c>
      <c r="G5283" s="30">
        <v>260</v>
      </c>
      <c r="J5283" s="30">
        <v>1</v>
      </c>
      <c r="K5283" s="33">
        <v>1.82</v>
      </c>
      <c r="L5283" s="33">
        <f>F5283*G5283*J5283</f>
        <v>1.82</v>
      </c>
    </row>
    <row r="5284" spans="4:12" ht="14.25">
      <c r="D5284" s="31" t="s">
        <v>341</v>
      </c>
      <c r="E5284" s="32" t="s">
        <v>1056</v>
      </c>
      <c r="F5284" s="30">
        <v>0.007</v>
      </c>
      <c r="G5284" s="30">
        <v>180</v>
      </c>
      <c r="J5284" s="30">
        <v>1</v>
      </c>
      <c r="K5284" s="33">
        <v>1.26</v>
      </c>
      <c r="L5284" s="33">
        <f>F5284*G5284*J5284</f>
        <v>1.26</v>
      </c>
    </row>
    <row r="5285" spans="11:12" ht="14.25">
      <c r="K5285" s="33">
        <v>3.08</v>
      </c>
      <c r="L5285" s="33">
        <f>SUM(L5283:L5284)</f>
        <v>3.08</v>
      </c>
    </row>
    <row r="5286" ht="14.25">
      <c r="D5286" s="31" t="s">
        <v>1065</v>
      </c>
    </row>
    <row r="5287" spans="4:12" ht="14.25">
      <c r="D5287" s="31" t="s">
        <v>1072</v>
      </c>
      <c r="E5287" s="32" t="s">
        <v>1067</v>
      </c>
      <c r="F5287" s="30">
        <v>0.39</v>
      </c>
      <c r="G5287" s="30">
        <v>3.5</v>
      </c>
      <c r="J5287" s="30">
        <v>1</v>
      </c>
      <c r="K5287" s="33">
        <v>1.365</v>
      </c>
      <c r="L5287" s="33">
        <f>F5287*G5287*J5287</f>
        <v>1.365</v>
      </c>
    </row>
    <row r="5288" spans="4:12" ht="14.25">
      <c r="D5288" s="31" t="s">
        <v>1097</v>
      </c>
      <c r="E5288" s="32" t="s">
        <v>1067</v>
      </c>
      <c r="F5288" s="30">
        <v>0.056</v>
      </c>
      <c r="G5288" s="30">
        <v>3.5</v>
      </c>
      <c r="J5288" s="30">
        <v>1</v>
      </c>
      <c r="K5288" s="33">
        <v>0.196</v>
      </c>
      <c r="L5288" s="33">
        <f>F5288*G5288*J5288</f>
        <v>0.196</v>
      </c>
    </row>
    <row r="5289" spans="4:12" ht="14.25">
      <c r="D5289" s="31" t="s">
        <v>1079</v>
      </c>
      <c r="E5289" s="32" t="s">
        <v>1067</v>
      </c>
      <c r="F5289" s="30">
        <v>0.112</v>
      </c>
      <c r="G5289" s="30">
        <v>3.5</v>
      </c>
      <c r="J5289" s="30">
        <v>1</v>
      </c>
      <c r="K5289" s="33">
        <v>0.392</v>
      </c>
      <c r="L5289" s="33">
        <f>F5289*G5289*J5289</f>
        <v>0.392</v>
      </c>
    </row>
    <row r="5290" spans="11:12" ht="14.25">
      <c r="K5290" s="33">
        <v>1.953</v>
      </c>
      <c r="L5290" s="33">
        <f>SUM(L5287:L5289)</f>
        <v>1.9529999999999998</v>
      </c>
    </row>
    <row r="5291" ht="14.25">
      <c r="D5291" s="31" t="s">
        <v>1058</v>
      </c>
    </row>
    <row r="5292" spans="4:12" ht="14.25">
      <c r="D5292" s="31" t="s">
        <v>1073</v>
      </c>
      <c r="F5292" s="30">
        <v>10</v>
      </c>
      <c r="K5292" s="33">
        <v>0.36608</v>
      </c>
      <c r="L5292" s="33">
        <f>L5281*F5292*0.01</f>
        <v>0.36608000000000007</v>
      </c>
    </row>
    <row r="5293" spans="4:12" ht="14.25">
      <c r="D5293" s="31" t="s">
        <v>1059</v>
      </c>
      <c r="F5293" s="30">
        <v>30</v>
      </c>
      <c r="K5293" s="33">
        <v>0.924</v>
      </c>
      <c r="L5293" s="33">
        <f>L5285*F5293*0.01</f>
        <v>0.924</v>
      </c>
    </row>
    <row r="5294" spans="4:12" ht="14.25">
      <c r="D5294" s="31" t="s">
        <v>1068</v>
      </c>
      <c r="F5294" s="30">
        <v>95</v>
      </c>
      <c r="K5294" s="33">
        <v>1.85535</v>
      </c>
      <c r="L5294" s="33">
        <f>L5290*F5294*0.01</f>
        <v>1.85535</v>
      </c>
    </row>
    <row r="5295" spans="4:12" ht="14.25">
      <c r="D5295" s="31" t="s">
        <v>1060</v>
      </c>
      <c r="K5295" s="33">
        <v>8.6938</v>
      </c>
      <c r="L5295" s="33">
        <f>L5281+L5285+L5290</f>
        <v>8.6938</v>
      </c>
    </row>
    <row r="5296" spans="4:12" ht="14.25">
      <c r="D5296" s="31" t="s">
        <v>1061</v>
      </c>
      <c r="K5296" s="33">
        <v>3.14543</v>
      </c>
      <c r="L5296" s="33">
        <f>L5292+L5293+L5294</f>
        <v>3.14543</v>
      </c>
    </row>
    <row r="5297" spans="4:12" ht="14.25">
      <c r="D5297" s="31" t="s">
        <v>1062</v>
      </c>
      <c r="F5297" s="30">
        <v>10</v>
      </c>
      <c r="K5297" s="33">
        <v>1.18392</v>
      </c>
      <c r="L5297" s="33">
        <f>L5281*F5297*0.01+L5292*F5297*0.01+L5285*F5297*0.01+L5293*F5297*0.01+L5290*F5297*0.01+L5294*F5297*0.01</f>
        <v>1.183923</v>
      </c>
    </row>
    <row r="5298" spans="4:12" ht="14.25">
      <c r="D5298" s="31" t="s">
        <v>1063</v>
      </c>
      <c r="K5298" s="33">
        <v>13.02315</v>
      </c>
      <c r="L5298" s="33">
        <f>L5281+L5285+L5290+L5296+L5297</f>
        <v>13.023153</v>
      </c>
    </row>
    <row r="5300" spans="1:6" ht="42.75">
      <c r="A5300" s="30" t="s">
        <v>378</v>
      </c>
      <c r="B5300" s="30" t="s">
        <v>688</v>
      </c>
      <c r="C5300" s="30" t="s">
        <v>689</v>
      </c>
      <c r="D5300" s="31" t="s">
        <v>956</v>
      </c>
      <c r="E5300" s="32" t="s">
        <v>722</v>
      </c>
      <c r="F5300" s="30">
        <v>75</v>
      </c>
    </row>
    <row r="5302" ht="14.25">
      <c r="D5302" s="31" t="s">
        <v>1052</v>
      </c>
    </row>
    <row r="5303" spans="6:11" ht="14.25">
      <c r="F5303" s="30" t="s">
        <v>1053</v>
      </c>
      <c r="G5303" s="30" t="s">
        <v>720</v>
      </c>
      <c r="H5303" s="30" t="s">
        <v>1046</v>
      </c>
      <c r="I5303" s="30" t="s">
        <v>1047</v>
      </c>
      <c r="J5303" s="30" t="s">
        <v>1048</v>
      </c>
      <c r="K5303" s="33" t="s">
        <v>1054</v>
      </c>
    </row>
    <row r="5304" spans="4:12" ht="14.25">
      <c r="D5304" s="31" t="s">
        <v>343</v>
      </c>
      <c r="E5304" s="32" t="s">
        <v>1056</v>
      </c>
      <c r="F5304" s="30">
        <v>0.09</v>
      </c>
      <c r="G5304" s="30">
        <v>220</v>
      </c>
      <c r="J5304" s="30">
        <v>1</v>
      </c>
      <c r="K5304" s="33">
        <v>19.8</v>
      </c>
      <c r="L5304" s="33">
        <f>F5304*G5304*J5304</f>
        <v>19.8</v>
      </c>
    </row>
    <row r="5305" ht="14.25">
      <c r="D5305" s="31" t="s">
        <v>1065</v>
      </c>
    </row>
    <row r="5306" spans="4:12" ht="14.25">
      <c r="D5306" s="31" t="s">
        <v>1072</v>
      </c>
      <c r="E5306" s="32" t="s">
        <v>1067</v>
      </c>
      <c r="F5306" s="30">
        <v>2.32</v>
      </c>
      <c r="G5306" s="30">
        <v>3.5</v>
      </c>
      <c r="J5306" s="30">
        <v>1</v>
      </c>
      <c r="K5306" s="33">
        <v>8.12</v>
      </c>
      <c r="L5306" s="33">
        <f>F5306*G5306*J5306</f>
        <v>8.12</v>
      </c>
    </row>
    <row r="5307" spans="4:12" ht="14.25">
      <c r="D5307" s="31" t="s">
        <v>1072</v>
      </c>
      <c r="E5307" s="32" t="s">
        <v>1067</v>
      </c>
      <c r="F5307" s="30">
        <v>6.52</v>
      </c>
      <c r="G5307" s="30">
        <v>3.5</v>
      </c>
      <c r="J5307" s="30">
        <v>1</v>
      </c>
      <c r="K5307" s="33">
        <v>22.82</v>
      </c>
      <c r="L5307" s="33">
        <f>F5307*G5307*J5307</f>
        <v>22.82</v>
      </c>
    </row>
    <row r="5308" spans="4:12" ht="14.25">
      <c r="D5308" s="31" t="s">
        <v>1072</v>
      </c>
      <c r="E5308" s="32" t="s">
        <v>1067</v>
      </c>
      <c r="F5308" s="30">
        <v>0.727</v>
      </c>
      <c r="G5308" s="30">
        <v>3.5</v>
      </c>
      <c r="J5308" s="30">
        <v>1</v>
      </c>
      <c r="K5308" s="33">
        <v>2.5445</v>
      </c>
      <c r="L5308" s="33">
        <f>F5308*G5308*J5308</f>
        <v>2.5444999999999998</v>
      </c>
    </row>
    <row r="5309" spans="11:12" ht="14.25">
      <c r="K5309" s="33">
        <v>33.4845</v>
      </c>
      <c r="L5309" s="33">
        <f>SUM(L5306:L5308)</f>
        <v>33.4845</v>
      </c>
    </row>
    <row r="5310" ht="14.25">
      <c r="D5310" s="31" t="s">
        <v>1082</v>
      </c>
    </row>
    <row r="5311" spans="4:12" ht="14.25">
      <c r="D5311" s="31" t="s">
        <v>344</v>
      </c>
      <c r="E5311" s="32" t="s">
        <v>1045</v>
      </c>
      <c r="F5311" s="30">
        <v>120</v>
      </c>
      <c r="G5311" s="30">
        <v>0.2</v>
      </c>
      <c r="J5311" s="30">
        <v>1</v>
      </c>
      <c r="K5311" s="33">
        <v>24</v>
      </c>
      <c r="L5311" s="33">
        <f>F5311*G5311*J5311</f>
        <v>24</v>
      </c>
    </row>
    <row r="5312" ht="14.25">
      <c r="D5312" s="31" t="s">
        <v>1058</v>
      </c>
    </row>
    <row r="5313" spans="4:12" ht="14.25">
      <c r="D5313" s="31" t="s">
        <v>1059</v>
      </c>
      <c r="F5313" s="30">
        <v>30</v>
      </c>
      <c r="K5313" s="33">
        <v>5.94</v>
      </c>
      <c r="L5313" s="33">
        <f>L5304*F5313*0.01</f>
        <v>5.94</v>
      </c>
    </row>
    <row r="5314" spans="4:12" ht="14.25">
      <c r="D5314" s="31" t="s">
        <v>1068</v>
      </c>
      <c r="F5314" s="30">
        <v>95</v>
      </c>
      <c r="K5314" s="33">
        <v>31.81027</v>
      </c>
      <c r="L5314" s="33">
        <f>L5309*F5314*0.01</f>
        <v>31.810274999999997</v>
      </c>
    </row>
    <row r="5315" spans="4:12" ht="14.25">
      <c r="D5315" s="31" t="s">
        <v>1084</v>
      </c>
      <c r="F5315" s="30">
        <v>1</v>
      </c>
      <c r="K5315" s="33">
        <v>0.24</v>
      </c>
      <c r="L5315" s="33">
        <f>L5311*F5315*0.01</f>
        <v>0.24</v>
      </c>
    </row>
    <row r="5316" spans="4:12" ht="14.25">
      <c r="D5316" s="31" t="s">
        <v>1060</v>
      </c>
      <c r="K5316" s="33">
        <v>77.2845</v>
      </c>
      <c r="L5316" s="33">
        <f>L5304+L5309+L5311</f>
        <v>77.2845</v>
      </c>
    </row>
    <row r="5317" spans="4:12" ht="14.25">
      <c r="D5317" s="31" t="s">
        <v>1061</v>
      </c>
      <c r="K5317" s="33">
        <v>37.99027</v>
      </c>
      <c r="L5317" s="33">
        <f>L5313+L5314+L5315</f>
        <v>37.990275</v>
      </c>
    </row>
    <row r="5318" spans="4:12" ht="14.25">
      <c r="D5318" s="31" t="s">
        <v>1062</v>
      </c>
      <c r="F5318" s="30">
        <v>10</v>
      </c>
      <c r="K5318" s="33">
        <v>11.52748</v>
      </c>
      <c r="L5318" s="33">
        <f>L5304*F5318*0.01+L5313*F5318*0.01+L5309*F5318*0.01+L5314*F5318*0.01+L5311*F5318*0.01+L5315*F5318*0.01</f>
        <v>11.527477499999998</v>
      </c>
    </row>
    <row r="5319" spans="4:12" ht="14.25">
      <c r="D5319" s="31" t="s">
        <v>1063</v>
      </c>
      <c r="K5319" s="33">
        <v>126.80225</v>
      </c>
      <c r="L5319" s="33">
        <f>L5304+L5309+L5311+L5317+L5318</f>
        <v>126.8022525</v>
      </c>
    </row>
    <row r="5321" spans="1:6" ht="14.25">
      <c r="A5321" s="30" t="s">
        <v>380</v>
      </c>
      <c r="B5321" s="30" t="s">
        <v>690</v>
      </c>
      <c r="C5321" s="30" t="s">
        <v>691</v>
      </c>
      <c r="D5321" s="31" t="s">
        <v>957</v>
      </c>
      <c r="E5321" s="32" t="s">
        <v>722</v>
      </c>
      <c r="F5321" s="30">
        <v>75</v>
      </c>
    </row>
    <row r="5323" ht="14.25">
      <c r="D5323" s="31" t="s">
        <v>1065</v>
      </c>
    </row>
    <row r="5324" spans="6:11" ht="14.25">
      <c r="F5324" s="30" t="s">
        <v>1053</v>
      </c>
      <c r="G5324" s="30" t="s">
        <v>720</v>
      </c>
      <c r="H5324" s="30" t="s">
        <v>1046</v>
      </c>
      <c r="I5324" s="30" t="s">
        <v>1047</v>
      </c>
      <c r="J5324" s="30" t="s">
        <v>1048</v>
      </c>
      <c r="K5324" s="33" t="s">
        <v>1054</v>
      </c>
    </row>
    <row r="5325" spans="4:12" ht="14.25">
      <c r="D5325" s="31" t="s">
        <v>1072</v>
      </c>
      <c r="E5325" s="32" t="s">
        <v>1067</v>
      </c>
      <c r="F5325" s="30">
        <v>3.74</v>
      </c>
      <c r="G5325" s="30">
        <v>3.5</v>
      </c>
      <c r="J5325" s="30">
        <v>1</v>
      </c>
      <c r="K5325" s="33">
        <v>13.09</v>
      </c>
      <c r="L5325" s="33">
        <f>F5325*G5325*J5325</f>
        <v>13.09</v>
      </c>
    </row>
    <row r="5326" ht="14.25">
      <c r="D5326" s="31" t="s">
        <v>1058</v>
      </c>
    </row>
    <row r="5327" spans="4:12" ht="14.25">
      <c r="D5327" s="31" t="s">
        <v>1068</v>
      </c>
      <c r="F5327" s="30">
        <v>95</v>
      </c>
      <c r="K5327" s="33">
        <v>12.4355</v>
      </c>
      <c r="L5327" s="33">
        <f>L5325*F5327*0.01</f>
        <v>12.4355</v>
      </c>
    </row>
    <row r="5328" spans="4:12" ht="14.25">
      <c r="D5328" s="31" t="s">
        <v>1060</v>
      </c>
      <c r="K5328" s="33">
        <v>13.09</v>
      </c>
      <c r="L5328" s="33">
        <f>L5325</f>
        <v>13.09</v>
      </c>
    </row>
    <row r="5329" spans="4:12" ht="14.25">
      <c r="D5329" s="31" t="s">
        <v>1061</v>
      </c>
      <c r="K5329" s="33">
        <v>12.4355</v>
      </c>
      <c r="L5329" s="33">
        <f>L5327</f>
        <v>12.4355</v>
      </c>
    </row>
    <row r="5330" spans="4:12" ht="14.25">
      <c r="D5330" s="31" t="s">
        <v>1062</v>
      </c>
      <c r="F5330" s="30">
        <v>10</v>
      </c>
      <c r="K5330" s="33">
        <v>2.55255</v>
      </c>
      <c r="L5330" s="33">
        <f>L5325*F5330*0.01+L5327*F5330*0.01</f>
        <v>2.55255</v>
      </c>
    </row>
    <row r="5331" spans="4:12" ht="14.25">
      <c r="D5331" s="31" t="s">
        <v>1063</v>
      </c>
      <c r="K5331" s="33">
        <v>28.07805</v>
      </c>
      <c r="L5331" s="33">
        <f>L5325+L5329+L5330</f>
        <v>28.07805</v>
      </c>
    </row>
    <row r="5333" spans="1:6" ht="14.25">
      <c r="A5333" s="30" t="s">
        <v>382</v>
      </c>
      <c r="D5333" s="31" t="s">
        <v>958</v>
      </c>
      <c r="E5333" s="32" t="s">
        <v>722</v>
      </c>
      <c r="F5333" s="30">
        <v>15</v>
      </c>
    </row>
    <row r="5335" ht="14.25">
      <c r="D5335" s="31" t="s">
        <v>1065</v>
      </c>
    </row>
    <row r="5336" spans="6:11" ht="14.25">
      <c r="F5336" s="30" t="s">
        <v>1053</v>
      </c>
      <c r="G5336" s="30" t="s">
        <v>720</v>
      </c>
      <c r="H5336" s="30" t="s">
        <v>1046</v>
      </c>
      <c r="I5336" s="30" t="s">
        <v>1047</v>
      </c>
      <c r="J5336" s="30" t="s">
        <v>1048</v>
      </c>
      <c r="K5336" s="33" t="s">
        <v>1054</v>
      </c>
    </row>
    <row r="5337" spans="4:12" ht="14.25">
      <c r="D5337" s="31" t="s">
        <v>1072</v>
      </c>
      <c r="E5337" s="32" t="s">
        <v>1067</v>
      </c>
      <c r="F5337" s="30">
        <v>0.6</v>
      </c>
      <c r="G5337" s="30">
        <v>3.5</v>
      </c>
      <c r="J5337" s="30">
        <v>1</v>
      </c>
      <c r="K5337" s="33">
        <v>2.1</v>
      </c>
      <c r="L5337" s="33">
        <f>F5337*G5337*J5337</f>
        <v>2.1</v>
      </c>
    </row>
    <row r="5338" ht="14.25">
      <c r="D5338" s="31" t="s">
        <v>1058</v>
      </c>
    </row>
    <row r="5339" spans="4:12" ht="14.25">
      <c r="D5339" s="31" t="s">
        <v>1068</v>
      </c>
      <c r="F5339" s="30">
        <v>95</v>
      </c>
      <c r="K5339" s="33">
        <v>1.995</v>
      </c>
      <c r="L5339" s="33">
        <f>L5337*F5339*0.01</f>
        <v>1.995</v>
      </c>
    </row>
    <row r="5340" spans="4:12" ht="14.25">
      <c r="D5340" s="31" t="s">
        <v>1060</v>
      </c>
      <c r="K5340" s="33">
        <v>2.1</v>
      </c>
      <c r="L5340" s="33">
        <f>L5337</f>
        <v>2.1</v>
      </c>
    </row>
    <row r="5341" spans="4:12" ht="14.25">
      <c r="D5341" s="31" t="s">
        <v>1061</v>
      </c>
      <c r="K5341" s="33">
        <v>1.995</v>
      </c>
      <c r="L5341" s="33">
        <f>L5339</f>
        <v>1.995</v>
      </c>
    </row>
    <row r="5342" spans="4:12" ht="14.25">
      <c r="D5342" s="31" t="s">
        <v>1062</v>
      </c>
      <c r="F5342" s="30">
        <v>10</v>
      </c>
      <c r="K5342" s="33">
        <v>0.4095</v>
      </c>
      <c r="L5342" s="33">
        <f>L5337*F5342*0.01+L5339*F5342*0.01</f>
        <v>0.40950000000000003</v>
      </c>
    </row>
    <row r="5343" spans="4:12" ht="14.25">
      <c r="D5343" s="31" t="s">
        <v>1063</v>
      </c>
      <c r="K5343" s="33">
        <v>4.5045</v>
      </c>
      <c r="L5343" s="33">
        <f>L5337+L5341+L5342</f>
        <v>4.504500000000001</v>
      </c>
    </row>
    <row r="5345" spans="1:6" ht="42.75">
      <c r="A5345" s="30" t="s">
        <v>384</v>
      </c>
      <c r="D5345" s="31" t="s">
        <v>959</v>
      </c>
      <c r="E5345" s="32" t="s">
        <v>800</v>
      </c>
      <c r="F5345" s="30">
        <v>7000</v>
      </c>
    </row>
    <row r="5347" ht="14.25">
      <c r="D5347" s="31" t="s">
        <v>1052</v>
      </c>
    </row>
    <row r="5348" spans="6:11" ht="14.25">
      <c r="F5348" s="30" t="s">
        <v>1053</v>
      </c>
      <c r="G5348" s="30" t="s">
        <v>720</v>
      </c>
      <c r="H5348" s="30" t="s">
        <v>1046</v>
      </c>
      <c r="I5348" s="30" t="s">
        <v>1047</v>
      </c>
      <c r="J5348" s="30" t="s">
        <v>1048</v>
      </c>
      <c r="K5348" s="33" t="s">
        <v>1054</v>
      </c>
    </row>
    <row r="5349" spans="4:12" ht="14.25">
      <c r="D5349" s="31" t="s">
        <v>348</v>
      </c>
      <c r="E5349" s="32" t="s">
        <v>1056</v>
      </c>
      <c r="F5349" s="30">
        <v>0.0016</v>
      </c>
      <c r="G5349" s="30">
        <v>150</v>
      </c>
      <c r="J5349" s="30">
        <v>1</v>
      </c>
      <c r="K5349" s="33">
        <v>0.24</v>
      </c>
      <c r="L5349" s="33">
        <f>F5349*G5349*J5349</f>
        <v>0.24000000000000002</v>
      </c>
    </row>
    <row r="5350" spans="4:12" ht="14.25">
      <c r="D5350" s="31" t="s">
        <v>349</v>
      </c>
      <c r="E5350" s="32" t="s">
        <v>1056</v>
      </c>
      <c r="F5350" s="30">
        <v>0.0016</v>
      </c>
      <c r="G5350" s="30">
        <v>260</v>
      </c>
      <c r="J5350" s="30">
        <v>1</v>
      </c>
      <c r="K5350" s="33">
        <v>0.416</v>
      </c>
      <c r="L5350" s="33">
        <f>F5350*G5350*J5350</f>
        <v>0.41600000000000004</v>
      </c>
    </row>
    <row r="5351" spans="11:12" ht="14.25">
      <c r="K5351" s="33">
        <v>0.656</v>
      </c>
      <c r="L5351" s="33">
        <f>SUM(L5349:L5350)</f>
        <v>0.656</v>
      </c>
    </row>
    <row r="5352" ht="14.25">
      <c r="D5352" s="31" t="s">
        <v>1065</v>
      </c>
    </row>
    <row r="5353" spans="4:12" ht="14.25">
      <c r="D5353" s="31" t="s">
        <v>1072</v>
      </c>
      <c r="E5353" s="32" t="s">
        <v>1067</v>
      </c>
      <c r="F5353" s="30">
        <v>0.25</v>
      </c>
      <c r="G5353" s="30">
        <v>3.5</v>
      </c>
      <c r="J5353" s="30">
        <v>1</v>
      </c>
      <c r="K5353" s="33">
        <v>0.875</v>
      </c>
      <c r="L5353" s="33">
        <f>F5353*G5353*J5353</f>
        <v>0.875</v>
      </c>
    </row>
    <row r="5354" ht="14.25">
      <c r="D5354" s="31" t="s">
        <v>1058</v>
      </c>
    </row>
    <row r="5355" spans="4:12" ht="14.25">
      <c r="D5355" s="31" t="s">
        <v>1059</v>
      </c>
      <c r="F5355" s="30">
        <v>30</v>
      </c>
      <c r="K5355" s="33">
        <v>0.1968</v>
      </c>
      <c r="L5355" s="33">
        <f>L5351*F5355*0.01</f>
        <v>0.1968</v>
      </c>
    </row>
    <row r="5356" spans="4:12" ht="14.25">
      <c r="D5356" s="31" t="s">
        <v>1068</v>
      </c>
      <c r="F5356" s="30">
        <v>95</v>
      </c>
      <c r="K5356" s="33">
        <v>0.83125</v>
      </c>
      <c r="L5356" s="33">
        <f>L5353*F5356*0.01</f>
        <v>0.83125</v>
      </c>
    </row>
    <row r="5357" spans="4:12" ht="14.25">
      <c r="D5357" s="31" t="s">
        <v>1060</v>
      </c>
      <c r="K5357" s="33">
        <v>1.531</v>
      </c>
      <c r="L5357" s="33">
        <f>L5351+L5353</f>
        <v>1.5310000000000001</v>
      </c>
    </row>
    <row r="5358" spans="4:12" ht="14.25">
      <c r="D5358" s="31" t="s">
        <v>1061</v>
      </c>
      <c r="K5358" s="33">
        <v>1.02805</v>
      </c>
      <c r="L5358" s="33">
        <f>L5355+L5356</f>
        <v>1.0280500000000001</v>
      </c>
    </row>
    <row r="5359" spans="4:12" ht="14.25">
      <c r="D5359" s="31" t="s">
        <v>1062</v>
      </c>
      <c r="F5359" s="30">
        <v>10</v>
      </c>
      <c r="K5359" s="33">
        <v>0.25591</v>
      </c>
      <c r="L5359" s="33">
        <f>L5351*F5359*0.01+L5355*F5359*0.01+L5353*F5359*0.01+L5356*F5359*0.01</f>
        <v>0.25590500000000005</v>
      </c>
    </row>
    <row r="5360" spans="4:12" ht="14.25">
      <c r="D5360" s="31" t="s">
        <v>1063</v>
      </c>
      <c r="K5360" s="33">
        <v>2.81496</v>
      </c>
      <c r="L5360" s="33">
        <f>L5351+L5353+L5358+L5359</f>
        <v>2.8149550000000003</v>
      </c>
    </row>
    <row r="5362" spans="1:6" ht="28.5">
      <c r="A5362" s="30" t="s">
        <v>386</v>
      </c>
      <c r="D5362" s="31" t="s">
        <v>960</v>
      </c>
      <c r="E5362" s="32" t="s">
        <v>725</v>
      </c>
      <c r="F5362" s="30">
        <v>100</v>
      </c>
    </row>
    <row r="5364" ht="14.25">
      <c r="D5364" s="31" t="s">
        <v>1070</v>
      </c>
    </row>
    <row r="5365" spans="6:11" ht="14.25">
      <c r="F5365" s="30" t="s">
        <v>1053</v>
      </c>
      <c r="G5365" s="30" t="s">
        <v>720</v>
      </c>
      <c r="H5365" s="30" t="s">
        <v>1046</v>
      </c>
      <c r="I5365" s="30" t="s">
        <v>1047</v>
      </c>
      <c r="J5365" s="30" t="s">
        <v>1048</v>
      </c>
      <c r="K5365" s="33" t="s">
        <v>1054</v>
      </c>
    </row>
    <row r="5366" spans="4:12" ht="14.25">
      <c r="D5366" s="31" t="s">
        <v>351</v>
      </c>
      <c r="E5366" s="32" t="s">
        <v>725</v>
      </c>
      <c r="F5366" s="30">
        <v>1</v>
      </c>
      <c r="G5366" s="30">
        <v>15.68</v>
      </c>
      <c r="H5366" s="30">
        <v>0</v>
      </c>
      <c r="I5366" s="30">
        <v>15.68</v>
      </c>
      <c r="J5366" s="30">
        <v>1</v>
      </c>
      <c r="K5366" s="33">
        <v>15.68</v>
      </c>
      <c r="L5366" s="33">
        <f>F5366*G5366*(1+H5366*0.01)*J5366</f>
        <v>15.68</v>
      </c>
    </row>
    <row r="5367" ht="14.25">
      <c r="D5367" s="31" t="s">
        <v>1052</v>
      </c>
    </row>
    <row r="5368" spans="4:12" ht="28.5">
      <c r="D5368" s="31" t="s">
        <v>1055</v>
      </c>
      <c r="E5368" s="32" t="s">
        <v>1056</v>
      </c>
      <c r="F5368" s="30">
        <v>0.0034</v>
      </c>
      <c r="G5368" s="30">
        <v>380</v>
      </c>
      <c r="J5368" s="30">
        <v>1</v>
      </c>
      <c r="K5368" s="33">
        <v>1.292</v>
      </c>
      <c r="L5368" s="33">
        <f>F5368*G5368*J5368</f>
        <v>1.292</v>
      </c>
    </row>
    <row r="5369" spans="4:12" ht="14.25">
      <c r="D5369" s="31" t="s">
        <v>1122</v>
      </c>
      <c r="E5369" s="32" t="s">
        <v>1056</v>
      </c>
      <c r="F5369" s="30">
        <v>0.0008</v>
      </c>
      <c r="G5369" s="30">
        <v>260</v>
      </c>
      <c r="J5369" s="30">
        <v>1</v>
      </c>
      <c r="K5369" s="33">
        <v>0.208</v>
      </c>
      <c r="L5369" s="33">
        <f>F5369*G5369*J5369</f>
        <v>0.20800000000000002</v>
      </c>
    </row>
    <row r="5370" spans="11:12" ht="14.25">
      <c r="K5370" s="33">
        <v>1.5</v>
      </c>
      <c r="L5370" s="33">
        <f>SUM(L5368:L5369)</f>
        <v>1.5</v>
      </c>
    </row>
    <row r="5371" ht="14.25">
      <c r="D5371" s="31" t="s">
        <v>1058</v>
      </c>
    </row>
    <row r="5372" spans="4:12" ht="14.25">
      <c r="D5372" s="31" t="s">
        <v>1073</v>
      </c>
      <c r="F5372" s="30">
        <v>10</v>
      </c>
      <c r="K5372" s="33">
        <v>1.568</v>
      </c>
      <c r="L5372" s="33">
        <f>L5366*F5372*0.01</f>
        <v>1.568</v>
      </c>
    </row>
    <row r="5373" spans="4:12" ht="14.25">
      <c r="D5373" s="31" t="s">
        <v>1059</v>
      </c>
      <c r="F5373" s="30">
        <v>30</v>
      </c>
      <c r="K5373" s="33">
        <v>0.45</v>
      </c>
      <c r="L5373" s="33">
        <f>L5370*F5373*0.01</f>
        <v>0.45</v>
      </c>
    </row>
    <row r="5374" spans="4:12" ht="14.25">
      <c r="D5374" s="31" t="s">
        <v>1060</v>
      </c>
      <c r="K5374" s="33">
        <v>17.18</v>
      </c>
      <c r="L5374" s="33">
        <f>L5366+L5370</f>
        <v>17.18</v>
      </c>
    </row>
    <row r="5375" spans="4:12" ht="14.25">
      <c r="D5375" s="31" t="s">
        <v>1061</v>
      </c>
      <c r="K5375" s="33">
        <v>2.018</v>
      </c>
      <c r="L5375" s="33">
        <f>L5372+L5373</f>
        <v>2.0180000000000002</v>
      </c>
    </row>
    <row r="5376" spans="4:12" ht="14.25">
      <c r="D5376" s="31" t="s">
        <v>1062</v>
      </c>
      <c r="F5376" s="30">
        <v>10</v>
      </c>
      <c r="K5376" s="33">
        <v>1.9198</v>
      </c>
      <c r="L5376" s="33">
        <f>L5366*F5376*0.01+L5372*F5376*0.01+L5370*F5376*0.01+L5373*F5376*0.01</f>
        <v>1.9198</v>
      </c>
    </row>
    <row r="5377" spans="4:12" ht="14.25">
      <c r="D5377" s="31" t="s">
        <v>1063</v>
      </c>
      <c r="K5377" s="33">
        <v>21.1178</v>
      </c>
      <c r="L5377" s="33">
        <f>L5366+L5370+L5375+L5376</f>
        <v>21.1178</v>
      </c>
    </row>
    <row r="5379" spans="1:6" ht="28.5">
      <c r="A5379" s="30" t="s">
        <v>388</v>
      </c>
      <c r="D5379" s="31" t="s">
        <v>961</v>
      </c>
      <c r="E5379" s="32" t="s">
        <v>725</v>
      </c>
      <c r="F5379" s="30">
        <v>100</v>
      </c>
    </row>
    <row r="5381" ht="14.25">
      <c r="D5381" s="31" t="s">
        <v>1070</v>
      </c>
    </row>
    <row r="5382" spans="6:11" ht="14.25">
      <c r="F5382" s="30" t="s">
        <v>1053</v>
      </c>
      <c r="G5382" s="30" t="s">
        <v>720</v>
      </c>
      <c r="H5382" s="30" t="s">
        <v>1046</v>
      </c>
      <c r="I5382" s="30" t="s">
        <v>1047</v>
      </c>
      <c r="J5382" s="30" t="s">
        <v>1048</v>
      </c>
      <c r="K5382" s="33" t="s">
        <v>1054</v>
      </c>
    </row>
    <row r="5383" spans="4:12" ht="14.25">
      <c r="D5383" s="31" t="s">
        <v>353</v>
      </c>
      <c r="E5383" s="32" t="s">
        <v>725</v>
      </c>
      <c r="F5383" s="30">
        <v>1</v>
      </c>
      <c r="G5383" s="30">
        <v>50</v>
      </c>
      <c r="H5383" s="30">
        <v>0</v>
      </c>
      <c r="I5383" s="30">
        <v>50</v>
      </c>
      <c r="J5383" s="30">
        <v>1</v>
      </c>
      <c r="K5383" s="33">
        <v>50</v>
      </c>
      <c r="L5383" s="33">
        <f>F5383*G5383*(1+H5383*0.01)*J5383</f>
        <v>50</v>
      </c>
    </row>
    <row r="5384" ht="14.25">
      <c r="D5384" s="31" t="s">
        <v>1065</v>
      </c>
    </row>
    <row r="5385" spans="4:12" ht="14.25">
      <c r="D5385" s="31" t="s">
        <v>1072</v>
      </c>
      <c r="E5385" s="32" t="s">
        <v>1067</v>
      </c>
      <c r="F5385" s="30">
        <v>1.65</v>
      </c>
      <c r="G5385" s="30">
        <v>3.5</v>
      </c>
      <c r="J5385" s="30">
        <v>1</v>
      </c>
      <c r="K5385" s="33">
        <v>5.775</v>
      </c>
      <c r="L5385" s="33">
        <f>F5385*G5385*J5385</f>
        <v>5.7749999999999995</v>
      </c>
    </row>
    <row r="5386" spans="4:12" ht="14.25">
      <c r="D5386" s="31" t="s">
        <v>1072</v>
      </c>
      <c r="E5386" s="32" t="s">
        <v>1067</v>
      </c>
      <c r="F5386" s="30">
        <v>1.65</v>
      </c>
      <c r="G5386" s="30">
        <v>3.5</v>
      </c>
      <c r="J5386" s="30">
        <v>1</v>
      </c>
      <c r="K5386" s="33">
        <v>5.775</v>
      </c>
      <c r="L5386" s="33">
        <f>F5386*G5386*J5386</f>
        <v>5.7749999999999995</v>
      </c>
    </row>
    <row r="5387" spans="11:12" ht="14.25">
      <c r="K5387" s="33">
        <v>11.55</v>
      </c>
      <c r="L5387" s="33">
        <f>SUM(L5385:L5386)</f>
        <v>11.549999999999999</v>
      </c>
    </row>
    <row r="5388" ht="14.25">
      <c r="D5388" s="31" t="s">
        <v>1058</v>
      </c>
    </row>
    <row r="5389" spans="4:12" ht="14.25">
      <c r="D5389" s="31" t="s">
        <v>1073</v>
      </c>
      <c r="F5389" s="30">
        <v>10</v>
      </c>
      <c r="K5389" s="33">
        <v>5</v>
      </c>
      <c r="L5389" s="33">
        <f>L5383*F5389*0.01</f>
        <v>5</v>
      </c>
    </row>
    <row r="5390" spans="4:12" ht="14.25">
      <c r="D5390" s="31" t="s">
        <v>1068</v>
      </c>
      <c r="F5390" s="30">
        <v>95</v>
      </c>
      <c r="K5390" s="33">
        <v>10.9725</v>
      </c>
      <c r="L5390" s="33">
        <f>L5387*F5390*0.01</f>
        <v>10.9725</v>
      </c>
    </row>
    <row r="5391" spans="4:12" ht="14.25">
      <c r="D5391" s="31" t="s">
        <v>1060</v>
      </c>
      <c r="K5391" s="33">
        <v>61.55</v>
      </c>
      <c r="L5391" s="33">
        <f>L5383+L5387</f>
        <v>61.55</v>
      </c>
    </row>
    <row r="5392" spans="4:12" ht="14.25">
      <c r="D5392" s="31" t="s">
        <v>1061</v>
      </c>
      <c r="K5392" s="33">
        <v>15.9725</v>
      </c>
      <c r="L5392" s="33">
        <f>L5389+L5390</f>
        <v>15.9725</v>
      </c>
    </row>
    <row r="5393" spans="4:12" ht="14.25">
      <c r="D5393" s="31" t="s">
        <v>1062</v>
      </c>
      <c r="F5393" s="30">
        <v>10</v>
      </c>
      <c r="K5393" s="33">
        <v>7.75225</v>
      </c>
      <c r="L5393" s="33">
        <f>L5383*F5393*0.01+L5389*F5393*0.01+L5387*F5393*0.01+L5390*F5393*0.01</f>
        <v>7.752249999999999</v>
      </c>
    </row>
    <row r="5394" spans="4:12" ht="14.25">
      <c r="D5394" s="31" t="s">
        <v>1063</v>
      </c>
      <c r="K5394" s="33">
        <v>85.27475</v>
      </c>
      <c r="L5394" s="33">
        <f>L5383+L5387+L5392+L5393</f>
        <v>85.27475</v>
      </c>
    </row>
    <row r="5396" spans="1:6" ht="57">
      <c r="A5396" s="30" t="s">
        <v>390</v>
      </c>
      <c r="B5396" s="30" t="s">
        <v>692</v>
      </c>
      <c r="D5396" s="31" t="s">
        <v>962</v>
      </c>
      <c r="E5396" s="32" t="s">
        <v>800</v>
      </c>
      <c r="F5396" s="30">
        <v>4500</v>
      </c>
    </row>
    <row r="5398" ht="14.25">
      <c r="D5398" s="31" t="s">
        <v>1070</v>
      </c>
    </row>
    <row r="5399" spans="6:11" ht="14.25">
      <c r="F5399" s="30" t="s">
        <v>1053</v>
      </c>
      <c r="G5399" s="30" t="s">
        <v>720</v>
      </c>
      <c r="H5399" s="30" t="s">
        <v>1046</v>
      </c>
      <c r="I5399" s="30" t="s">
        <v>1047</v>
      </c>
      <c r="J5399" s="30" t="s">
        <v>1048</v>
      </c>
      <c r="K5399" s="33" t="s">
        <v>1054</v>
      </c>
    </row>
    <row r="5400" spans="3:12" ht="14.25">
      <c r="C5400" s="30">
        <v>1370</v>
      </c>
      <c r="D5400" s="31" t="s">
        <v>1253</v>
      </c>
      <c r="E5400" s="32" t="s">
        <v>811</v>
      </c>
      <c r="F5400" s="30">
        <v>0.03</v>
      </c>
      <c r="G5400" s="30">
        <v>9.95</v>
      </c>
      <c r="H5400" s="30">
        <v>0</v>
      </c>
      <c r="I5400" s="30">
        <v>9.95</v>
      </c>
      <c r="J5400" s="30">
        <v>1</v>
      </c>
      <c r="K5400" s="33">
        <v>0.2985</v>
      </c>
      <c r="L5400" s="33">
        <f>F5400*G5400*(1+H5400*0.01)*J5400</f>
        <v>0.2985</v>
      </c>
    </row>
    <row r="5401" spans="4:12" ht="14.25">
      <c r="D5401" s="31" t="s">
        <v>355</v>
      </c>
      <c r="E5401" s="32" t="s">
        <v>811</v>
      </c>
      <c r="F5401" s="30">
        <v>0.02</v>
      </c>
      <c r="G5401" s="30">
        <v>0.66</v>
      </c>
      <c r="H5401" s="30">
        <v>0</v>
      </c>
      <c r="I5401" s="30">
        <v>0.66</v>
      </c>
      <c r="J5401" s="30">
        <v>1</v>
      </c>
      <c r="K5401" s="33">
        <v>0.0132</v>
      </c>
      <c r="L5401" s="33">
        <f>F5401*G5401*(1+H5401*0.01)*J5401</f>
        <v>0.013200000000000002</v>
      </c>
    </row>
    <row r="5402" spans="11:12" ht="14.25">
      <c r="K5402" s="33">
        <v>0.3117</v>
      </c>
      <c r="L5402" s="33">
        <f>SUM(L5400:L5401)</f>
        <v>0.3117</v>
      </c>
    </row>
    <row r="5403" ht="14.25">
      <c r="D5403" s="31" t="s">
        <v>1065</v>
      </c>
    </row>
    <row r="5404" spans="4:12" ht="14.25">
      <c r="D5404" s="31" t="s">
        <v>1072</v>
      </c>
      <c r="E5404" s="32" t="s">
        <v>1067</v>
      </c>
      <c r="F5404" s="30">
        <v>0.065</v>
      </c>
      <c r="G5404" s="30">
        <v>3.5</v>
      </c>
      <c r="J5404" s="30">
        <v>1</v>
      </c>
      <c r="K5404" s="33">
        <v>0.2275</v>
      </c>
      <c r="L5404" s="33">
        <f>F5404*G5404*J5404</f>
        <v>0.2275</v>
      </c>
    </row>
    <row r="5405" spans="4:12" ht="14.25">
      <c r="D5405" s="31" t="s">
        <v>1079</v>
      </c>
      <c r="E5405" s="32" t="s">
        <v>1067</v>
      </c>
      <c r="F5405" s="30">
        <v>0.257</v>
      </c>
      <c r="G5405" s="30">
        <v>3.5</v>
      </c>
      <c r="J5405" s="30">
        <v>1</v>
      </c>
      <c r="K5405" s="33">
        <v>0.8995</v>
      </c>
      <c r="L5405" s="33">
        <f>F5405*G5405*J5405</f>
        <v>0.8995</v>
      </c>
    </row>
    <row r="5406" spans="11:12" ht="14.25">
      <c r="K5406" s="33">
        <v>1.127</v>
      </c>
      <c r="L5406" s="33">
        <f>SUM(L5404:L5405)</f>
        <v>1.127</v>
      </c>
    </row>
    <row r="5407" ht="14.25">
      <c r="D5407" s="31" t="s">
        <v>1058</v>
      </c>
    </row>
    <row r="5408" spans="4:12" ht="14.25">
      <c r="D5408" s="31" t="s">
        <v>1073</v>
      </c>
      <c r="F5408" s="30">
        <v>10</v>
      </c>
      <c r="K5408" s="33">
        <v>0.03117</v>
      </c>
      <c r="L5408" s="33">
        <f>L5402*F5408*0.01</f>
        <v>0.03117</v>
      </c>
    </row>
    <row r="5409" spans="4:12" ht="14.25">
      <c r="D5409" s="31" t="s">
        <v>1068</v>
      </c>
      <c r="F5409" s="30">
        <v>95</v>
      </c>
      <c r="K5409" s="33">
        <v>1.07065</v>
      </c>
      <c r="L5409" s="33">
        <f>L5406*F5409*0.01</f>
        <v>1.07065</v>
      </c>
    </row>
    <row r="5410" spans="4:12" ht="14.25">
      <c r="D5410" s="31" t="s">
        <v>1060</v>
      </c>
      <c r="K5410" s="33">
        <v>1.4387</v>
      </c>
      <c r="L5410" s="33">
        <f>L5402+L5406</f>
        <v>1.4386999999999999</v>
      </c>
    </row>
    <row r="5411" spans="4:12" ht="14.25">
      <c r="D5411" s="31" t="s">
        <v>1061</v>
      </c>
      <c r="K5411" s="33">
        <v>1.10182</v>
      </c>
      <c r="L5411" s="33">
        <f>L5408+L5409</f>
        <v>1.10182</v>
      </c>
    </row>
    <row r="5412" spans="4:12" ht="14.25">
      <c r="D5412" s="31" t="s">
        <v>1062</v>
      </c>
      <c r="F5412" s="30">
        <v>10</v>
      </c>
      <c r="K5412" s="33">
        <v>0.25405</v>
      </c>
      <c r="L5412" s="33">
        <f>L5402*F5412*0.01+L5408*F5412*0.01+L5406*F5412*0.01+L5409*F5412*0.01</f>
        <v>0.254052</v>
      </c>
    </row>
    <row r="5413" spans="4:12" ht="14.25">
      <c r="D5413" s="31" t="s">
        <v>1063</v>
      </c>
      <c r="K5413" s="33">
        <v>2.79457</v>
      </c>
      <c r="L5413" s="33">
        <f>L5402+L5406+L5411+L5412</f>
        <v>2.794572</v>
      </c>
    </row>
    <row r="5415" spans="1:6" ht="57">
      <c r="A5415" s="30" t="s">
        <v>392</v>
      </c>
      <c r="D5415" s="31" t="s">
        <v>963</v>
      </c>
      <c r="E5415" s="32" t="s">
        <v>722</v>
      </c>
      <c r="F5415" s="30">
        <v>23</v>
      </c>
    </row>
    <row r="5417" ht="14.25">
      <c r="D5417" s="31" t="s">
        <v>1070</v>
      </c>
    </row>
    <row r="5418" spans="6:11" ht="14.25">
      <c r="F5418" s="30" t="s">
        <v>1053</v>
      </c>
      <c r="G5418" s="30" t="s">
        <v>720</v>
      </c>
      <c r="H5418" s="30" t="s">
        <v>1046</v>
      </c>
      <c r="I5418" s="30" t="s">
        <v>1047</v>
      </c>
      <c r="J5418" s="30" t="s">
        <v>1048</v>
      </c>
      <c r="K5418" s="33" t="s">
        <v>1054</v>
      </c>
    </row>
    <row r="5419" spans="4:12" ht="28.5">
      <c r="D5419" s="31" t="s">
        <v>357</v>
      </c>
      <c r="E5419" s="32" t="s">
        <v>722</v>
      </c>
      <c r="F5419" s="30">
        <v>1</v>
      </c>
      <c r="G5419" s="30">
        <v>22</v>
      </c>
      <c r="H5419" s="30">
        <v>0</v>
      </c>
      <c r="I5419" s="30">
        <v>22</v>
      </c>
      <c r="J5419" s="30">
        <v>1</v>
      </c>
      <c r="K5419" s="33">
        <v>22</v>
      </c>
      <c r="L5419" s="33">
        <f>F5419*G5419*(1+H5419*0.01)*J5419</f>
        <v>22</v>
      </c>
    </row>
    <row r="5420" ht="14.25">
      <c r="D5420" s="31" t="s">
        <v>1065</v>
      </c>
    </row>
    <row r="5421" spans="4:12" ht="14.25">
      <c r="D5421" s="31" t="s">
        <v>1072</v>
      </c>
      <c r="E5421" s="32" t="s">
        <v>1067</v>
      </c>
      <c r="F5421" s="30">
        <v>1.98</v>
      </c>
      <c r="G5421" s="30">
        <v>3.5</v>
      </c>
      <c r="J5421" s="30">
        <v>1</v>
      </c>
      <c r="K5421" s="33">
        <v>6.93</v>
      </c>
      <c r="L5421" s="33">
        <f>F5421*G5421*J5421</f>
        <v>6.93</v>
      </c>
    </row>
    <row r="5422" spans="4:12" ht="14.25">
      <c r="D5422" s="31" t="s">
        <v>1072</v>
      </c>
      <c r="E5422" s="32" t="s">
        <v>1067</v>
      </c>
      <c r="F5422" s="30">
        <v>1.98</v>
      </c>
      <c r="G5422" s="30">
        <v>3.5</v>
      </c>
      <c r="J5422" s="30">
        <v>1</v>
      </c>
      <c r="K5422" s="33">
        <v>6.93</v>
      </c>
      <c r="L5422" s="33">
        <f>F5422*G5422*J5422</f>
        <v>6.93</v>
      </c>
    </row>
    <row r="5423" spans="11:12" ht="14.25">
      <c r="K5423" s="33">
        <v>13.86</v>
      </c>
      <c r="L5423" s="33">
        <f>SUM(L5421:L5422)</f>
        <v>13.86</v>
      </c>
    </row>
    <row r="5424" ht="14.25">
      <c r="D5424" s="31" t="s">
        <v>1058</v>
      </c>
    </row>
    <row r="5425" spans="4:12" ht="14.25">
      <c r="D5425" s="31" t="s">
        <v>1073</v>
      </c>
      <c r="F5425" s="30">
        <v>10</v>
      </c>
      <c r="K5425" s="33">
        <v>2.2</v>
      </c>
      <c r="L5425" s="33">
        <f>L5419*F5425*0.01</f>
        <v>2.2</v>
      </c>
    </row>
    <row r="5426" spans="4:12" ht="14.25">
      <c r="D5426" s="31" t="s">
        <v>1068</v>
      </c>
      <c r="F5426" s="30">
        <v>95</v>
      </c>
      <c r="K5426" s="33">
        <v>13.167</v>
      </c>
      <c r="L5426" s="33">
        <f>L5423*F5426*0.01</f>
        <v>13.167000000000002</v>
      </c>
    </row>
    <row r="5427" spans="4:12" ht="14.25">
      <c r="D5427" s="31" t="s">
        <v>1060</v>
      </c>
      <c r="K5427" s="33">
        <v>35.86</v>
      </c>
      <c r="L5427" s="33">
        <f>L5419+L5423</f>
        <v>35.86</v>
      </c>
    </row>
    <row r="5428" spans="4:12" ht="14.25">
      <c r="D5428" s="31" t="s">
        <v>1061</v>
      </c>
      <c r="K5428" s="33">
        <v>15.367</v>
      </c>
      <c r="L5428" s="33">
        <f>L5425+L5426</f>
        <v>15.367</v>
      </c>
    </row>
    <row r="5429" spans="4:12" ht="14.25">
      <c r="D5429" s="31" t="s">
        <v>1062</v>
      </c>
      <c r="F5429" s="30">
        <v>10</v>
      </c>
      <c r="K5429" s="33">
        <v>5.1227</v>
      </c>
      <c r="L5429" s="33">
        <f>L5419*F5429*0.01+L5425*F5429*0.01+L5423*F5429*0.01+L5426*F5429*0.01</f>
        <v>5.1227</v>
      </c>
    </row>
    <row r="5430" spans="4:12" ht="14.25">
      <c r="D5430" s="31" t="s">
        <v>1063</v>
      </c>
      <c r="K5430" s="33">
        <v>56.3497</v>
      </c>
      <c r="L5430" s="33">
        <f>L5419+L5423+L5428+L5429</f>
        <v>56.349700000000006</v>
      </c>
    </row>
    <row r="5432" spans="1:6" ht="28.5">
      <c r="A5432" s="30" t="s">
        <v>394</v>
      </c>
      <c r="D5432" s="31" t="s">
        <v>964</v>
      </c>
      <c r="E5432" s="32" t="s">
        <v>722</v>
      </c>
      <c r="F5432" s="30">
        <v>111</v>
      </c>
    </row>
    <row r="5434" ht="14.25">
      <c r="D5434" s="31" t="s">
        <v>1070</v>
      </c>
    </row>
    <row r="5435" spans="6:11" ht="14.25">
      <c r="F5435" s="30" t="s">
        <v>1053</v>
      </c>
      <c r="G5435" s="30" t="s">
        <v>720</v>
      </c>
      <c r="H5435" s="30" t="s">
        <v>1046</v>
      </c>
      <c r="I5435" s="30" t="s">
        <v>1047</v>
      </c>
      <c r="J5435" s="30" t="s">
        <v>1048</v>
      </c>
      <c r="K5435" s="33" t="s">
        <v>1054</v>
      </c>
    </row>
    <row r="5436" spans="3:12" ht="14.25">
      <c r="C5436" s="30">
        <v>316</v>
      </c>
      <c r="D5436" s="31" t="s">
        <v>1076</v>
      </c>
      <c r="E5436" s="32" t="s">
        <v>725</v>
      </c>
      <c r="F5436" s="30">
        <v>0.02</v>
      </c>
      <c r="G5436" s="30">
        <v>1.2</v>
      </c>
      <c r="H5436" s="30">
        <v>0</v>
      </c>
      <c r="I5436" s="30">
        <v>1.2</v>
      </c>
      <c r="J5436" s="30">
        <v>1</v>
      </c>
      <c r="K5436" s="33">
        <v>0.024</v>
      </c>
      <c r="L5436" s="33">
        <f>F5436*G5436*(1+H5436*0.01)*J5436</f>
        <v>0.024</v>
      </c>
    </row>
    <row r="5437" spans="4:12" ht="14.25">
      <c r="D5437" s="31" t="s">
        <v>359</v>
      </c>
      <c r="E5437" s="32" t="s">
        <v>811</v>
      </c>
      <c r="F5437" s="30">
        <v>0.005</v>
      </c>
      <c r="G5437" s="30">
        <v>0.6</v>
      </c>
      <c r="H5437" s="30">
        <v>0</v>
      </c>
      <c r="I5437" s="30">
        <v>0.6</v>
      </c>
      <c r="J5437" s="30">
        <v>1</v>
      </c>
      <c r="K5437" s="33">
        <v>0.003</v>
      </c>
      <c r="L5437" s="33">
        <f>F5437*G5437*(1+H5437*0.01)*J5437</f>
        <v>0.003</v>
      </c>
    </row>
    <row r="5438" spans="4:12" ht="14.25">
      <c r="D5438" s="31" t="s">
        <v>360</v>
      </c>
      <c r="E5438" s="32" t="s">
        <v>722</v>
      </c>
      <c r="F5438" s="30">
        <v>1</v>
      </c>
      <c r="G5438" s="30">
        <v>4.5</v>
      </c>
      <c r="H5438" s="30">
        <v>0</v>
      </c>
      <c r="I5438" s="30">
        <v>4.5</v>
      </c>
      <c r="J5438" s="30">
        <v>1</v>
      </c>
      <c r="K5438" s="33">
        <v>4.5</v>
      </c>
      <c r="L5438" s="33">
        <f>F5438*G5438*(1+H5438*0.01)*J5438</f>
        <v>4.5</v>
      </c>
    </row>
    <row r="5439" spans="11:12" ht="14.25">
      <c r="K5439" s="33">
        <v>4.527</v>
      </c>
      <c r="L5439" s="33">
        <f>SUM(L5436:L5438)</f>
        <v>4.527</v>
      </c>
    </row>
    <row r="5440" ht="14.25">
      <c r="D5440" s="31" t="s">
        <v>1065</v>
      </c>
    </row>
    <row r="5441" spans="4:12" ht="14.25">
      <c r="D5441" s="31" t="s">
        <v>1072</v>
      </c>
      <c r="E5441" s="32" t="s">
        <v>1067</v>
      </c>
      <c r="F5441" s="30">
        <v>0.5445</v>
      </c>
      <c r="G5441" s="30">
        <v>3.5</v>
      </c>
      <c r="J5441" s="30">
        <v>1</v>
      </c>
      <c r="K5441" s="33">
        <v>1.90575</v>
      </c>
      <c r="L5441" s="33">
        <f>F5441*G5441*J5441</f>
        <v>1.9057499999999998</v>
      </c>
    </row>
    <row r="5442" spans="4:12" ht="14.25">
      <c r="D5442" s="31" t="s">
        <v>1072</v>
      </c>
      <c r="E5442" s="32" t="s">
        <v>1067</v>
      </c>
      <c r="F5442" s="30">
        <v>0.533</v>
      </c>
      <c r="G5442" s="30">
        <v>3.5</v>
      </c>
      <c r="J5442" s="30">
        <v>1</v>
      </c>
      <c r="K5442" s="33">
        <v>1.8655</v>
      </c>
      <c r="L5442" s="33">
        <f>F5442*G5442*J5442</f>
        <v>1.8655000000000002</v>
      </c>
    </row>
    <row r="5443" spans="11:12" ht="14.25">
      <c r="K5443" s="33">
        <v>3.77125</v>
      </c>
      <c r="L5443" s="33">
        <f>SUM(L5441:L5442)</f>
        <v>3.77125</v>
      </c>
    </row>
    <row r="5444" ht="14.25">
      <c r="D5444" s="31" t="s">
        <v>1058</v>
      </c>
    </row>
    <row r="5445" spans="4:12" ht="14.25">
      <c r="D5445" s="31" t="s">
        <v>1073</v>
      </c>
      <c r="F5445" s="30">
        <v>10</v>
      </c>
      <c r="K5445" s="33">
        <v>0.4527</v>
      </c>
      <c r="L5445" s="33">
        <f>L5439*F5445*0.01</f>
        <v>0.45270000000000005</v>
      </c>
    </row>
    <row r="5446" spans="4:12" ht="14.25">
      <c r="D5446" s="31" t="s">
        <v>1068</v>
      </c>
      <c r="F5446" s="30">
        <v>95</v>
      </c>
      <c r="K5446" s="33">
        <v>3.58269</v>
      </c>
      <c r="L5446" s="33">
        <f>L5443*F5446*0.01</f>
        <v>3.5826875</v>
      </c>
    </row>
    <row r="5447" spans="4:12" ht="14.25">
      <c r="D5447" s="31" t="s">
        <v>1060</v>
      </c>
      <c r="K5447" s="33">
        <v>8.29825</v>
      </c>
      <c r="L5447" s="33">
        <f>L5439+L5443</f>
        <v>8.29825</v>
      </c>
    </row>
    <row r="5448" spans="4:12" ht="14.25">
      <c r="D5448" s="31" t="s">
        <v>1061</v>
      </c>
      <c r="K5448" s="33">
        <v>4.03539</v>
      </c>
      <c r="L5448" s="33">
        <f>L5445+L5446</f>
        <v>4.0353875</v>
      </c>
    </row>
    <row r="5449" spans="4:12" ht="14.25">
      <c r="D5449" s="31" t="s">
        <v>1062</v>
      </c>
      <c r="F5449" s="30">
        <v>10</v>
      </c>
      <c r="K5449" s="33">
        <v>1.23336</v>
      </c>
      <c r="L5449" s="33">
        <f>L5439*F5449*0.01+L5445*F5449*0.01+L5443*F5449*0.01+L5446*F5449*0.01</f>
        <v>1.23336375</v>
      </c>
    </row>
    <row r="5450" spans="4:12" ht="14.25">
      <c r="D5450" s="31" t="s">
        <v>1063</v>
      </c>
      <c r="K5450" s="33">
        <v>13.567</v>
      </c>
      <c r="L5450" s="33">
        <f>L5439+L5443+L5448+L5449</f>
        <v>13.567001249999999</v>
      </c>
    </row>
    <row r="5452" spans="1:6" ht="14.25">
      <c r="A5452" s="30" t="s">
        <v>396</v>
      </c>
      <c r="D5452" s="31" t="s">
        <v>965</v>
      </c>
      <c r="E5452" s="32" t="s">
        <v>722</v>
      </c>
      <c r="F5452" s="30">
        <v>11472</v>
      </c>
    </row>
    <row r="5454" ht="14.25">
      <c r="D5454" s="31" t="s">
        <v>1070</v>
      </c>
    </row>
    <row r="5455" spans="6:11" ht="14.25">
      <c r="F5455" s="30" t="s">
        <v>1053</v>
      </c>
      <c r="G5455" s="30" t="s">
        <v>720</v>
      </c>
      <c r="H5455" s="30" t="s">
        <v>1046</v>
      </c>
      <c r="I5455" s="30" t="s">
        <v>1047</v>
      </c>
      <c r="J5455" s="30" t="s">
        <v>1048</v>
      </c>
      <c r="K5455" s="33" t="s">
        <v>1054</v>
      </c>
    </row>
    <row r="5456" spans="3:12" ht="14.25">
      <c r="C5456" s="30">
        <v>316</v>
      </c>
      <c r="D5456" s="31" t="s">
        <v>1076</v>
      </c>
      <c r="E5456" s="32" t="s">
        <v>725</v>
      </c>
      <c r="F5456" s="30">
        <v>0.02</v>
      </c>
      <c r="G5456" s="30">
        <v>1.2</v>
      </c>
      <c r="H5456" s="30">
        <v>0</v>
      </c>
      <c r="I5456" s="30">
        <v>1.2</v>
      </c>
      <c r="J5456" s="30">
        <v>1</v>
      </c>
      <c r="K5456" s="33">
        <v>0.024</v>
      </c>
      <c r="L5456" s="33">
        <f>F5456*G5456*(1+H5456*0.01)*J5456</f>
        <v>0.024</v>
      </c>
    </row>
    <row r="5457" spans="3:12" ht="14.25">
      <c r="C5457" s="30" t="s">
        <v>693</v>
      </c>
      <c r="D5457" s="31" t="s">
        <v>362</v>
      </c>
      <c r="E5457" s="32" t="s">
        <v>811</v>
      </c>
      <c r="F5457" s="30">
        <v>0.003</v>
      </c>
      <c r="G5457" s="30">
        <v>0.6</v>
      </c>
      <c r="H5457" s="30">
        <v>0</v>
      </c>
      <c r="I5457" s="30">
        <v>0.6</v>
      </c>
      <c r="J5457" s="30">
        <v>1</v>
      </c>
      <c r="K5457" s="33">
        <v>0.0018</v>
      </c>
      <c r="L5457" s="33">
        <f>F5457*G5457*(1+H5457*0.01)*J5457</f>
        <v>0.0018</v>
      </c>
    </row>
    <row r="5458" spans="11:12" ht="14.25">
      <c r="K5458" s="33">
        <v>0.0258</v>
      </c>
      <c r="L5458" s="33">
        <f>SUM(L5456:L5457)</f>
        <v>0.0258</v>
      </c>
    </row>
    <row r="5459" ht="14.25">
      <c r="D5459" s="31" t="s">
        <v>1065</v>
      </c>
    </row>
    <row r="5460" spans="4:12" ht="14.25">
      <c r="D5460" s="31" t="s">
        <v>1072</v>
      </c>
      <c r="E5460" s="32" t="s">
        <v>1067</v>
      </c>
      <c r="F5460" s="30">
        <v>0.323</v>
      </c>
      <c r="G5460" s="30">
        <v>3.5</v>
      </c>
      <c r="J5460" s="30">
        <v>1</v>
      </c>
      <c r="K5460" s="33">
        <v>1.1305</v>
      </c>
      <c r="L5460" s="33">
        <f>F5460*G5460*J5460</f>
        <v>1.1305</v>
      </c>
    </row>
    <row r="5461" spans="4:12" ht="14.25">
      <c r="D5461" s="31" t="s">
        <v>1079</v>
      </c>
      <c r="E5461" s="32" t="s">
        <v>1067</v>
      </c>
      <c r="F5461" s="30">
        <v>0.0264</v>
      </c>
      <c r="G5461" s="30">
        <v>3.5</v>
      </c>
      <c r="J5461" s="30">
        <v>1</v>
      </c>
      <c r="K5461" s="33">
        <v>0.0924</v>
      </c>
      <c r="L5461" s="33">
        <f>F5461*G5461*J5461</f>
        <v>0.0924</v>
      </c>
    </row>
    <row r="5462" spans="11:12" ht="14.25">
      <c r="K5462" s="33">
        <v>1.2229</v>
      </c>
      <c r="L5462" s="33">
        <f>SUM(L5460:L5461)</f>
        <v>1.2229</v>
      </c>
    </row>
    <row r="5463" ht="14.25">
      <c r="D5463" s="31" t="s">
        <v>1058</v>
      </c>
    </row>
    <row r="5464" spans="4:12" ht="14.25">
      <c r="D5464" s="31" t="s">
        <v>1073</v>
      </c>
      <c r="F5464" s="30">
        <v>10</v>
      </c>
      <c r="K5464" s="33">
        <v>0.00258</v>
      </c>
      <c r="L5464" s="33">
        <f>L5458*F5464*0.01</f>
        <v>0.0025800000000000003</v>
      </c>
    </row>
    <row r="5465" spans="4:12" ht="14.25">
      <c r="D5465" s="31" t="s">
        <v>1068</v>
      </c>
      <c r="F5465" s="30">
        <v>95</v>
      </c>
      <c r="K5465" s="33">
        <v>1.16176</v>
      </c>
      <c r="L5465" s="33">
        <f>L5462*F5465*0.01</f>
        <v>1.161755</v>
      </c>
    </row>
    <row r="5466" spans="4:12" ht="14.25">
      <c r="D5466" s="31" t="s">
        <v>1060</v>
      </c>
      <c r="K5466" s="33">
        <v>1.2487</v>
      </c>
      <c r="L5466" s="33">
        <f>L5458+L5462</f>
        <v>1.2487000000000001</v>
      </c>
    </row>
    <row r="5467" spans="4:12" ht="14.25">
      <c r="D5467" s="31" t="s">
        <v>1061</v>
      </c>
      <c r="K5467" s="33">
        <v>1.16434</v>
      </c>
      <c r="L5467" s="33">
        <f>L5464+L5465</f>
        <v>1.1643350000000001</v>
      </c>
    </row>
    <row r="5468" spans="4:12" ht="14.25">
      <c r="D5468" s="31" t="s">
        <v>1062</v>
      </c>
      <c r="F5468" s="30">
        <v>10</v>
      </c>
      <c r="K5468" s="33">
        <v>0.2413</v>
      </c>
      <c r="L5468" s="33">
        <f>L5458*F5468*0.01+L5464*F5468*0.01+L5462*F5468*0.01+L5465*F5468*0.01</f>
        <v>0.24130350000000003</v>
      </c>
    </row>
    <row r="5469" spans="4:12" ht="14.25">
      <c r="D5469" s="31" t="s">
        <v>1063</v>
      </c>
      <c r="K5469" s="33">
        <v>2.65434</v>
      </c>
      <c r="L5469" s="33">
        <f>L5458+L5462+L5467+L5468</f>
        <v>2.6543385</v>
      </c>
    </row>
    <row r="5471" spans="1:6" ht="14.25">
      <c r="A5471" s="30" t="s">
        <v>398</v>
      </c>
      <c r="B5471" s="30" t="s">
        <v>694</v>
      </c>
      <c r="D5471" s="31" t="s">
        <v>966</v>
      </c>
      <c r="E5471" s="32" t="s">
        <v>722</v>
      </c>
      <c r="F5471" s="30">
        <v>1800</v>
      </c>
    </row>
    <row r="5473" ht="14.25">
      <c r="D5473" s="31" t="s">
        <v>1070</v>
      </c>
    </row>
    <row r="5474" spans="6:11" ht="14.25">
      <c r="F5474" s="30" t="s">
        <v>1053</v>
      </c>
      <c r="G5474" s="30" t="s">
        <v>720</v>
      </c>
      <c r="H5474" s="30" t="s">
        <v>1046</v>
      </c>
      <c r="I5474" s="30" t="s">
        <v>1047</v>
      </c>
      <c r="J5474" s="30" t="s">
        <v>1048</v>
      </c>
      <c r="K5474" s="33" t="s">
        <v>1054</v>
      </c>
    </row>
    <row r="5475" spans="3:12" ht="14.25">
      <c r="C5475" s="30">
        <v>316</v>
      </c>
      <c r="D5475" s="31" t="s">
        <v>1076</v>
      </c>
      <c r="E5475" s="32" t="s">
        <v>725</v>
      </c>
      <c r="F5475" s="30">
        <v>0.0015</v>
      </c>
      <c r="G5475" s="30">
        <v>1.2</v>
      </c>
      <c r="H5475" s="30">
        <v>0</v>
      </c>
      <c r="I5475" s="30">
        <v>1.2</v>
      </c>
      <c r="J5475" s="30">
        <v>1</v>
      </c>
      <c r="K5475" s="33">
        <v>0.0018</v>
      </c>
      <c r="L5475" s="33">
        <f>F5475*G5475*(1+H5475*0.01)*J5475</f>
        <v>0.0018</v>
      </c>
    </row>
    <row r="5476" spans="3:12" ht="14.25">
      <c r="C5476" s="30" t="s">
        <v>693</v>
      </c>
      <c r="D5476" s="31" t="s">
        <v>362</v>
      </c>
      <c r="E5476" s="32" t="s">
        <v>811</v>
      </c>
      <c r="F5476" s="30">
        <v>0.015</v>
      </c>
      <c r="G5476" s="30">
        <v>0.6</v>
      </c>
      <c r="H5476" s="30">
        <v>0</v>
      </c>
      <c r="I5476" s="30">
        <v>0.6</v>
      </c>
      <c r="J5476" s="30">
        <v>1</v>
      </c>
      <c r="K5476" s="33">
        <v>0.009</v>
      </c>
      <c r="L5476" s="33">
        <f>F5476*G5476*(1+H5476*0.01)*J5476</f>
        <v>0.009</v>
      </c>
    </row>
    <row r="5477" spans="11:12" ht="14.25">
      <c r="K5477" s="33">
        <v>0.0108</v>
      </c>
      <c r="L5477" s="33">
        <f>SUM(L5475:L5476)</f>
        <v>0.010799999999999999</v>
      </c>
    </row>
    <row r="5478" ht="14.25">
      <c r="D5478" s="31" t="s">
        <v>1065</v>
      </c>
    </row>
    <row r="5479" spans="4:12" ht="14.25">
      <c r="D5479" s="31" t="s">
        <v>1072</v>
      </c>
      <c r="E5479" s="32" t="s">
        <v>1067</v>
      </c>
      <c r="F5479" s="30">
        <v>0.0211</v>
      </c>
      <c r="G5479" s="30">
        <v>3.5</v>
      </c>
      <c r="J5479" s="30">
        <v>1</v>
      </c>
      <c r="K5479" s="33">
        <v>0.07385</v>
      </c>
      <c r="L5479" s="33">
        <f>F5479*G5479*J5479</f>
        <v>0.07385</v>
      </c>
    </row>
    <row r="5480" ht="14.25">
      <c r="D5480" s="31" t="s">
        <v>1058</v>
      </c>
    </row>
    <row r="5481" spans="4:12" ht="14.25">
      <c r="D5481" s="31" t="s">
        <v>1073</v>
      </c>
      <c r="F5481" s="30">
        <v>10</v>
      </c>
      <c r="K5481" s="33">
        <v>0.00108</v>
      </c>
      <c r="L5481" s="33">
        <f>L5477*F5481*0.01</f>
        <v>0.0010799999999999998</v>
      </c>
    </row>
    <row r="5482" spans="4:12" ht="14.25">
      <c r="D5482" s="31" t="s">
        <v>1068</v>
      </c>
      <c r="F5482" s="30">
        <v>95</v>
      </c>
      <c r="K5482" s="33">
        <v>0.07016</v>
      </c>
      <c r="L5482" s="33">
        <f>L5479*F5482*0.01</f>
        <v>0.0701575</v>
      </c>
    </row>
    <row r="5483" spans="4:12" ht="14.25">
      <c r="D5483" s="31" t="s">
        <v>1060</v>
      </c>
      <c r="K5483" s="33">
        <v>0.08465</v>
      </c>
      <c r="L5483" s="33">
        <f>L5477+L5479</f>
        <v>0.08465</v>
      </c>
    </row>
    <row r="5484" spans="4:12" ht="14.25">
      <c r="D5484" s="31" t="s">
        <v>1061</v>
      </c>
      <c r="K5484" s="33">
        <v>0.07124</v>
      </c>
      <c r="L5484" s="33">
        <f>L5481+L5482</f>
        <v>0.0712375</v>
      </c>
    </row>
    <row r="5485" spans="4:12" ht="14.25">
      <c r="D5485" s="31" t="s">
        <v>1062</v>
      </c>
      <c r="F5485" s="30">
        <v>10</v>
      </c>
      <c r="K5485" s="33">
        <v>0.01559</v>
      </c>
      <c r="L5485" s="33">
        <f>L5477*F5485*0.01+L5481*F5485*0.01+L5479*F5485*0.01+L5482*F5485*0.01</f>
        <v>0.015588749999999998</v>
      </c>
    </row>
    <row r="5486" spans="4:12" ht="14.25">
      <c r="D5486" s="31" t="s">
        <v>1063</v>
      </c>
      <c r="K5486" s="33">
        <v>0.17148</v>
      </c>
      <c r="L5486" s="33">
        <f>L5477+L5479+L5484+L5485</f>
        <v>0.17147625</v>
      </c>
    </row>
    <row r="5488" spans="1:6" ht="14.25">
      <c r="A5488" s="30" t="s">
        <v>400</v>
      </c>
      <c r="D5488" s="31" t="s">
        <v>968</v>
      </c>
      <c r="E5488" s="32" t="s">
        <v>722</v>
      </c>
      <c r="F5488" s="30">
        <v>2</v>
      </c>
    </row>
    <row r="5490" ht="14.25">
      <c r="D5490" s="31" t="s">
        <v>1070</v>
      </c>
    </row>
    <row r="5491" spans="6:11" ht="14.25">
      <c r="F5491" s="30" t="s">
        <v>1053</v>
      </c>
      <c r="G5491" s="30" t="s">
        <v>720</v>
      </c>
      <c r="H5491" s="30" t="s">
        <v>1046</v>
      </c>
      <c r="I5491" s="30" t="s">
        <v>1047</v>
      </c>
      <c r="J5491" s="30" t="s">
        <v>1048</v>
      </c>
      <c r="K5491" s="33" t="s">
        <v>1054</v>
      </c>
    </row>
    <row r="5492" spans="4:12" ht="14.25">
      <c r="D5492" s="31" t="s">
        <v>365</v>
      </c>
      <c r="E5492" s="32" t="s">
        <v>722</v>
      </c>
      <c r="F5492" s="30">
        <v>1</v>
      </c>
      <c r="G5492" s="30">
        <v>61</v>
      </c>
      <c r="H5492" s="30">
        <v>0</v>
      </c>
      <c r="I5492" s="30">
        <v>61</v>
      </c>
      <c r="J5492" s="30">
        <v>1</v>
      </c>
      <c r="K5492" s="33">
        <v>61</v>
      </c>
      <c r="L5492" s="33">
        <f>F5492*G5492*(1+H5492*0.01)*J5492</f>
        <v>61</v>
      </c>
    </row>
    <row r="5493" ht="14.25">
      <c r="D5493" s="31" t="s">
        <v>1058</v>
      </c>
    </row>
    <row r="5494" spans="4:12" ht="14.25">
      <c r="D5494" s="31" t="s">
        <v>1073</v>
      </c>
      <c r="F5494" s="30">
        <v>10</v>
      </c>
      <c r="K5494" s="33">
        <v>6.1</v>
      </c>
      <c r="L5494" s="33">
        <f>L5492*F5494*0.01</f>
        <v>6.1000000000000005</v>
      </c>
    </row>
    <row r="5495" spans="4:12" ht="14.25">
      <c r="D5495" s="31" t="s">
        <v>1060</v>
      </c>
      <c r="K5495" s="33">
        <v>61</v>
      </c>
      <c r="L5495" s="33">
        <f>L5492</f>
        <v>61</v>
      </c>
    </row>
    <row r="5496" spans="4:12" ht="14.25">
      <c r="D5496" s="31" t="s">
        <v>1061</v>
      </c>
      <c r="K5496" s="33">
        <v>6.1</v>
      </c>
      <c r="L5496" s="33">
        <f>L5494</f>
        <v>6.1000000000000005</v>
      </c>
    </row>
    <row r="5497" spans="4:12" ht="14.25">
      <c r="D5497" s="31" t="s">
        <v>1062</v>
      </c>
      <c r="F5497" s="30">
        <v>10</v>
      </c>
      <c r="K5497" s="33">
        <v>6.71</v>
      </c>
      <c r="L5497" s="33">
        <f>L5492*F5497*0.01+L5494*F5497*0.01</f>
        <v>6.710000000000001</v>
      </c>
    </row>
    <row r="5498" spans="4:12" ht="14.25">
      <c r="D5498" s="31" t="s">
        <v>1063</v>
      </c>
      <c r="K5498" s="33">
        <v>73.81</v>
      </c>
      <c r="L5498" s="33">
        <f>L5492+L5496+L5497</f>
        <v>73.81</v>
      </c>
    </row>
    <row r="5500" spans="1:6" ht="14.25">
      <c r="A5500" s="30" t="s">
        <v>402</v>
      </c>
      <c r="D5500" s="31" t="s">
        <v>969</v>
      </c>
      <c r="E5500" s="32" t="s">
        <v>722</v>
      </c>
      <c r="F5500" s="30">
        <v>2</v>
      </c>
    </row>
    <row r="5502" ht="14.25">
      <c r="D5502" s="31" t="s">
        <v>1070</v>
      </c>
    </row>
    <row r="5503" spans="6:11" ht="14.25">
      <c r="F5503" s="30" t="s">
        <v>1053</v>
      </c>
      <c r="G5503" s="30" t="s">
        <v>720</v>
      </c>
      <c r="H5503" s="30" t="s">
        <v>1046</v>
      </c>
      <c r="I5503" s="30" t="s">
        <v>1047</v>
      </c>
      <c r="J5503" s="30" t="s">
        <v>1048</v>
      </c>
      <c r="K5503" s="33" t="s">
        <v>1054</v>
      </c>
    </row>
    <row r="5504" spans="4:12" ht="14.25">
      <c r="D5504" s="31" t="s">
        <v>367</v>
      </c>
      <c r="E5504" s="32" t="s">
        <v>722</v>
      </c>
      <c r="F5504" s="30">
        <v>1</v>
      </c>
      <c r="G5504" s="30">
        <v>45</v>
      </c>
      <c r="H5504" s="30">
        <v>0</v>
      </c>
      <c r="I5504" s="30">
        <v>45</v>
      </c>
      <c r="J5504" s="30">
        <v>1</v>
      </c>
      <c r="K5504" s="33">
        <v>45</v>
      </c>
      <c r="L5504" s="33">
        <f>F5504*G5504*(1+H5504*0.01)*J5504</f>
        <v>45</v>
      </c>
    </row>
    <row r="5505" ht="14.25">
      <c r="D5505" s="31" t="s">
        <v>1058</v>
      </c>
    </row>
    <row r="5506" spans="4:12" ht="14.25">
      <c r="D5506" s="31" t="s">
        <v>1073</v>
      </c>
      <c r="F5506" s="30">
        <v>10</v>
      </c>
      <c r="K5506" s="33">
        <v>4.5</v>
      </c>
      <c r="L5506" s="33">
        <f>L5504*F5506*0.01</f>
        <v>4.5</v>
      </c>
    </row>
    <row r="5507" spans="4:12" ht="14.25">
      <c r="D5507" s="31" t="s">
        <v>1060</v>
      </c>
      <c r="K5507" s="33">
        <v>45</v>
      </c>
      <c r="L5507" s="33">
        <f>L5504</f>
        <v>45</v>
      </c>
    </row>
    <row r="5508" spans="4:12" ht="14.25">
      <c r="D5508" s="31" t="s">
        <v>1061</v>
      </c>
      <c r="K5508" s="33">
        <v>4.5</v>
      </c>
      <c r="L5508" s="33">
        <f>L5506</f>
        <v>4.5</v>
      </c>
    </row>
    <row r="5509" spans="4:12" ht="14.25">
      <c r="D5509" s="31" t="s">
        <v>1062</v>
      </c>
      <c r="F5509" s="30">
        <v>10</v>
      </c>
      <c r="K5509" s="33">
        <v>4.95</v>
      </c>
      <c r="L5509" s="33">
        <f>L5504*F5509*0.01+L5506*F5509*0.01</f>
        <v>4.95</v>
      </c>
    </row>
    <row r="5510" spans="4:12" ht="14.25">
      <c r="D5510" s="31" t="s">
        <v>1063</v>
      </c>
      <c r="K5510" s="33">
        <v>54.45</v>
      </c>
      <c r="L5510" s="33">
        <f>L5504+L5508+L5509</f>
        <v>54.45</v>
      </c>
    </row>
    <row r="5512" spans="1:6" ht="14.25">
      <c r="A5512" s="30" t="s">
        <v>404</v>
      </c>
      <c r="D5512" s="31" t="s">
        <v>973</v>
      </c>
      <c r="E5512" s="32" t="s">
        <v>722</v>
      </c>
      <c r="F5512" s="30">
        <v>7</v>
      </c>
    </row>
    <row r="5514" ht="14.25">
      <c r="D5514" s="31" t="s">
        <v>1070</v>
      </c>
    </row>
    <row r="5515" spans="6:11" ht="14.25">
      <c r="F5515" s="30" t="s">
        <v>1053</v>
      </c>
      <c r="G5515" s="30" t="s">
        <v>720</v>
      </c>
      <c r="H5515" s="30" t="s">
        <v>1046</v>
      </c>
      <c r="I5515" s="30" t="s">
        <v>1047</v>
      </c>
      <c r="J5515" s="30" t="s">
        <v>1048</v>
      </c>
      <c r="K5515" s="33" t="s">
        <v>1054</v>
      </c>
    </row>
    <row r="5516" spans="4:12" ht="14.25">
      <c r="D5516" s="31" t="s">
        <v>375</v>
      </c>
      <c r="E5516" s="32" t="s">
        <v>722</v>
      </c>
      <c r="F5516" s="30">
        <v>1</v>
      </c>
      <c r="G5516" s="30">
        <v>86</v>
      </c>
      <c r="H5516" s="30">
        <v>0</v>
      </c>
      <c r="I5516" s="30">
        <v>86</v>
      </c>
      <c r="J5516" s="30">
        <v>1</v>
      </c>
      <c r="K5516" s="33">
        <v>86</v>
      </c>
      <c r="L5516" s="33">
        <f>F5516*G5516*(1+H5516*0.01)*J5516</f>
        <v>86</v>
      </c>
    </row>
    <row r="5517" ht="14.25">
      <c r="D5517" s="31" t="s">
        <v>1058</v>
      </c>
    </row>
    <row r="5518" spans="4:12" ht="14.25">
      <c r="D5518" s="31" t="s">
        <v>1073</v>
      </c>
      <c r="F5518" s="30">
        <v>10</v>
      </c>
      <c r="K5518" s="33">
        <v>8.6</v>
      </c>
      <c r="L5518" s="33">
        <f>L5516*F5518*0.01</f>
        <v>8.6</v>
      </c>
    </row>
    <row r="5519" spans="4:12" ht="14.25">
      <c r="D5519" s="31" t="s">
        <v>1060</v>
      </c>
      <c r="K5519" s="33">
        <v>86</v>
      </c>
      <c r="L5519" s="33">
        <f>L5516</f>
        <v>86</v>
      </c>
    </row>
    <row r="5520" spans="4:12" ht="14.25">
      <c r="D5520" s="31" t="s">
        <v>1061</v>
      </c>
      <c r="K5520" s="33">
        <v>8.6</v>
      </c>
      <c r="L5520" s="33">
        <f>L5518</f>
        <v>8.6</v>
      </c>
    </row>
    <row r="5521" spans="4:12" ht="14.25">
      <c r="D5521" s="31" t="s">
        <v>1062</v>
      </c>
      <c r="F5521" s="30">
        <v>10</v>
      </c>
      <c r="K5521" s="33">
        <v>9.46</v>
      </c>
      <c r="L5521" s="33">
        <f>L5516*F5521*0.01+L5518*F5521*0.01</f>
        <v>9.459999999999999</v>
      </c>
    </row>
    <row r="5522" spans="4:12" ht="14.25">
      <c r="D5522" s="31" t="s">
        <v>1063</v>
      </c>
      <c r="K5522" s="33">
        <v>104.06</v>
      </c>
      <c r="L5522" s="33">
        <f>L5516+L5520+L5521</f>
        <v>104.05999999999999</v>
      </c>
    </row>
    <row r="5524" spans="1:6" ht="14.25">
      <c r="A5524" s="30" t="s">
        <v>406</v>
      </c>
      <c r="D5524" s="31" t="s">
        <v>970</v>
      </c>
      <c r="E5524" s="32" t="s">
        <v>722</v>
      </c>
      <c r="F5524" s="30">
        <v>3</v>
      </c>
    </row>
    <row r="5526" ht="14.25">
      <c r="D5526" s="31" t="s">
        <v>1070</v>
      </c>
    </row>
    <row r="5527" spans="6:11" ht="14.25">
      <c r="F5527" s="30" t="s">
        <v>1053</v>
      </c>
      <c r="G5527" s="30" t="s">
        <v>720</v>
      </c>
      <c r="H5527" s="30" t="s">
        <v>1046</v>
      </c>
      <c r="I5527" s="30" t="s">
        <v>1047</v>
      </c>
      <c r="J5527" s="30" t="s">
        <v>1048</v>
      </c>
      <c r="K5527" s="33" t="s">
        <v>1054</v>
      </c>
    </row>
    <row r="5528" spans="4:12" ht="14.25">
      <c r="D5528" s="31" t="s">
        <v>369</v>
      </c>
      <c r="E5528" s="32" t="s">
        <v>722</v>
      </c>
      <c r="F5528" s="30">
        <v>1</v>
      </c>
      <c r="G5528" s="30">
        <v>69</v>
      </c>
      <c r="H5528" s="30">
        <v>0</v>
      </c>
      <c r="I5528" s="30">
        <v>69</v>
      </c>
      <c r="J5528" s="30">
        <v>1</v>
      </c>
      <c r="K5528" s="33">
        <v>69</v>
      </c>
      <c r="L5528" s="33">
        <f>F5528*G5528*(1+H5528*0.01)*J5528</f>
        <v>69</v>
      </c>
    </row>
    <row r="5529" ht="14.25">
      <c r="D5529" s="31" t="s">
        <v>1058</v>
      </c>
    </row>
    <row r="5530" spans="4:12" ht="14.25">
      <c r="D5530" s="31" t="s">
        <v>1073</v>
      </c>
      <c r="F5530" s="30">
        <v>10</v>
      </c>
      <c r="K5530" s="33">
        <v>6.9</v>
      </c>
      <c r="L5530" s="33">
        <f>L5528*F5530*0.01</f>
        <v>6.9</v>
      </c>
    </row>
    <row r="5531" spans="4:12" ht="14.25">
      <c r="D5531" s="31" t="s">
        <v>1060</v>
      </c>
      <c r="K5531" s="33">
        <v>69</v>
      </c>
      <c r="L5531" s="33">
        <f>L5528</f>
        <v>69</v>
      </c>
    </row>
    <row r="5532" spans="4:12" ht="14.25">
      <c r="D5532" s="31" t="s">
        <v>1061</v>
      </c>
      <c r="K5532" s="33">
        <v>6.9</v>
      </c>
      <c r="L5532" s="33">
        <f>L5530</f>
        <v>6.9</v>
      </c>
    </row>
    <row r="5533" spans="4:12" ht="14.25">
      <c r="D5533" s="31" t="s">
        <v>1062</v>
      </c>
      <c r="F5533" s="30">
        <v>10</v>
      </c>
      <c r="K5533" s="33">
        <v>7.59</v>
      </c>
      <c r="L5533" s="33">
        <f>L5528*F5533*0.01+L5530*F5533*0.01</f>
        <v>7.590000000000001</v>
      </c>
    </row>
    <row r="5534" spans="4:12" ht="14.25">
      <c r="D5534" s="31" t="s">
        <v>1063</v>
      </c>
      <c r="K5534" s="33">
        <v>83.49</v>
      </c>
      <c r="L5534" s="33">
        <f>L5528+L5532+L5533</f>
        <v>83.49000000000001</v>
      </c>
    </row>
    <row r="5536" spans="1:6" ht="14.25">
      <c r="A5536" s="30" t="s">
        <v>408</v>
      </c>
      <c r="D5536" s="31" t="s">
        <v>971</v>
      </c>
      <c r="E5536" s="32" t="s">
        <v>722</v>
      </c>
      <c r="F5536" s="30">
        <v>7</v>
      </c>
    </row>
    <row r="5538" ht="14.25">
      <c r="D5538" s="31" t="s">
        <v>1070</v>
      </c>
    </row>
    <row r="5539" spans="6:11" ht="14.25">
      <c r="F5539" s="30" t="s">
        <v>1053</v>
      </c>
      <c r="G5539" s="30" t="s">
        <v>720</v>
      </c>
      <c r="H5539" s="30" t="s">
        <v>1046</v>
      </c>
      <c r="I5539" s="30" t="s">
        <v>1047</v>
      </c>
      <c r="J5539" s="30" t="s">
        <v>1048</v>
      </c>
      <c r="K5539" s="33" t="s">
        <v>1054</v>
      </c>
    </row>
    <row r="5540" spans="4:12" ht="14.25">
      <c r="D5540" s="31" t="s">
        <v>371</v>
      </c>
      <c r="E5540" s="32" t="s">
        <v>722</v>
      </c>
      <c r="F5540" s="30">
        <v>1</v>
      </c>
      <c r="G5540" s="30">
        <v>45</v>
      </c>
      <c r="H5540" s="30">
        <v>0</v>
      </c>
      <c r="I5540" s="30">
        <v>45</v>
      </c>
      <c r="J5540" s="30">
        <v>1</v>
      </c>
      <c r="K5540" s="33">
        <v>45</v>
      </c>
      <c r="L5540" s="33">
        <f>F5540*G5540*(1+H5540*0.01)*J5540</f>
        <v>45</v>
      </c>
    </row>
    <row r="5541" ht="14.25">
      <c r="D5541" s="31" t="s">
        <v>1058</v>
      </c>
    </row>
    <row r="5542" spans="4:12" ht="14.25">
      <c r="D5542" s="31" t="s">
        <v>1073</v>
      </c>
      <c r="F5542" s="30">
        <v>10</v>
      </c>
      <c r="K5542" s="33">
        <v>4.5</v>
      </c>
      <c r="L5542" s="33">
        <f>L5540*F5542*0.01</f>
        <v>4.5</v>
      </c>
    </row>
    <row r="5543" spans="4:12" ht="14.25">
      <c r="D5543" s="31" t="s">
        <v>1060</v>
      </c>
      <c r="K5543" s="33">
        <v>45</v>
      </c>
      <c r="L5543" s="33">
        <f>L5540</f>
        <v>45</v>
      </c>
    </row>
    <row r="5544" spans="4:12" ht="14.25">
      <c r="D5544" s="31" t="s">
        <v>1061</v>
      </c>
      <c r="K5544" s="33">
        <v>4.5</v>
      </c>
      <c r="L5544" s="33">
        <f>L5542</f>
        <v>4.5</v>
      </c>
    </row>
    <row r="5545" spans="4:12" ht="14.25">
      <c r="D5545" s="31" t="s">
        <v>1062</v>
      </c>
      <c r="F5545" s="30">
        <v>10</v>
      </c>
      <c r="K5545" s="33">
        <v>4.95</v>
      </c>
      <c r="L5545" s="33">
        <f>L5540*F5545*0.01+L5542*F5545*0.01</f>
        <v>4.95</v>
      </c>
    </row>
    <row r="5546" spans="4:12" ht="14.25">
      <c r="D5546" s="31" t="s">
        <v>1063</v>
      </c>
      <c r="K5546" s="33">
        <v>54.45</v>
      </c>
      <c r="L5546" s="33">
        <f>L5540+L5544+L5545</f>
        <v>54.45</v>
      </c>
    </row>
    <row r="5548" spans="1:6" ht="14.25">
      <c r="A5548" s="30" t="s">
        <v>410</v>
      </c>
      <c r="D5548" s="31" t="s">
        <v>972</v>
      </c>
      <c r="E5548" s="32" t="s">
        <v>722</v>
      </c>
      <c r="F5548" s="30">
        <v>23</v>
      </c>
    </row>
    <row r="5550" ht="14.25">
      <c r="D5550" s="31" t="s">
        <v>1070</v>
      </c>
    </row>
    <row r="5551" spans="6:11" ht="14.25">
      <c r="F5551" s="30" t="s">
        <v>1053</v>
      </c>
      <c r="G5551" s="30" t="s">
        <v>720</v>
      </c>
      <c r="H5551" s="30" t="s">
        <v>1046</v>
      </c>
      <c r="I5551" s="30" t="s">
        <v>1047</v>
      </c>
      <c r="J5551" s="30" t="s">
        <v>1048</v>
      </c>
      <c r="K5551" s="33" t="s">
        <v>1054</v>
      </c>
    </row>
    <row r="5552" spans="4:12" ht="14.25">
      <c r="D5552" s="31" t="s">
        <v>373</v>
      </c>
      <c r="E5552" s="32" t="s">
        <v>722</v>
      </c>
      <c r="F5552" s="30">
        <v>1</v>
      </c>
      <c r="G5552" s="30">
        <v>62</v>
      </c>
      <c r="H5552" s="30">
        <v>0</v>
      </c>
      <c r="I5552" s="30">
        <v>62</v>
      </c>
      <c r="J5552" s="30">
        <v>1</v>
      </c>
      <c r="K5552" s="33">
        <v>62</v>
      </c>
      <c r="L5552" s="33">
        <f>F5552*G5552*(1+H5552*0.01)*J5552</f>
        <v>62</v>
      </c>
    </row>
    <row r="5553" ht="14.25">
      <c r="D5553" s="31" t="s">
        <v>1058</v>
      </c>
    </row>
    <row r="5554" spans="4:12" ht="14.25">
      <c r="D5554" s="31" t="s">
        <v>1073</v>
      </c>
      <c r="F5554" s="30">
        <v>10</v>
      </c>
      <c r="K5554" s="33">
        <v>6.2</v>
      </c>
      <c r="L5554" s="33">
        <f>L5552*F5554*0.01</f>
        <v>6.2</v>
      </c>
    </row>
    <row r="5555" spans="4:12" ht="14.25">
      <c r="D5555" s="31" t="s">
        <v>1060</v>
      </c>
      <c r="K5555" s="33">
        <v>62</v>
      </c>
      <c r="L5555" s="33">
        <f>L5552</f>
        <v>62</v>
      </c>
    </row>
    <row r="5556" spans="4:12" ht="14.25">
      <c r="D5556" s="31" t="s">
        <v>1061</v>
      </c>
      <c r="K5556" s="33">
        <v>6.2</v>
      </c>
      <c r="L5556" s="33">
        <f>L5554</f>
        <v>6.2</v>
      </c>
    </row>
    <row r="5557" spans="4:12" ht="14.25">
      <c r="D5557" s="31" t="s">
        <v>1062</v>
      </c>
      <c r="F5557" s="30">
        <v>10</v>
      </c>
      <c r="K5557" s="33">
        <v>6.82</v>
      </c>
      <c r="L5557" s="33">
        <f>L5552*F5557*0.01+L5554*F5557*0.01</f>
        <v>6.82</v>
      </c>
    </row>
    <row r="5558" spans="4:12" ht="14.25">
      <c r="D5558" s="31" t="s">
        <v>1063</v>
      </c>
      <c r="K5558" s="33">
        <v>75.02</v>
      </c>
      <c r="L5558" s="33">
        <f>L5552+L5556+L5557</f>
        <v>75.02000000000001</v>
      </c>
    </row>
    <row r="5560" spans="1:6" ht="14.25">
      <c r="A5560" s="30" t="s">
        <v>412</v>
      </c>
      <c r="D5560" s="31" t="s">
        <v>974</v>
      </c>
      <c r="E5560" s="32" t="s">
        <v>722</v>
      </c>
      <c r="F5560" s="30">
        <v>9</v>
      </c>
    </row>
    <row r="5562" ht="14.25">
      <c r="D5562" s="31" t="s">
        <v>1070</v>
      </c>
    </row>
    <row r="5563" spans="6:11" ht="14.25">
      <c r="F5563" s="30" t="s">
        <v>1053</v>
      </c>
      <c r="G5563" s="30" t="s">
        <v>720</v>
      </c>
      <c r="H5563" s="30" t="s">
        <v>1046</v>
      </c>
      <c r="I5563" s="30" t="s">
        <v>1047</v>
      </c>
      <c r="J5563" s="30" t="s">
        <v>1048</v>
      </c>
      <c r="K5563" s="33" t="s">
        <v>1054</v>
      </c>
    </row>
    <row r="5564" spans="4:12" ht="14.25">
      <c r="D5564" s="31" t="s">
        <v>377</v>
      </c>
      <c r="E5564" s="32" t="s">
        <v>722</v>
      </c>
      <c r="F5564" s="30">
        <v>1</v>
      </c>
      <c r="G5564" s="30">
        <v>19</v>
      </c>
      <c r="H5564" s="30">
        <v>0</v>
      </c>
      <c r="I5564" s="30">
        <v>19</v>
      </c>
      <c r="J5564" s="30">
        <v>1</v>
      </c>
      <c r="K5564" s="33">
        <v>19</v>
      </c>
      <c r="L5564" s="33">
        <f>F5564*G5564*(1+H5564*0.01)*J5564</f>
        <v>19</v>
      </c>
    </row>
    <row r="5565" ht="14.25">
      <c r="D5565" s="31" t="s">
        <v>1058</v>
      </c>
    </row>
    <row r="5566" spans="4:12" ht="14.25">
      <c r="D5566" s="31" t="s">
        <v>1073</v>
      </c>
      <c r="F5566" s="30">
        <v>10</v>
      </c>
      <c r="K5566" s="33">
        <v>1.9</v>
      </c>
      <c r="L5566" s="33">
        <f>L5564*F5566*0.01</f>
        <v>1.9000000000000001</v>
      </c>
    </row>
    <row r="5567" spans="4:12" ht="14.25">
      <c r="D5567" s="31" t="s">
        <v>1060</v>
      </c>
      <c r="K5567" s="33">
        <v>19</v>
      </c>
      <c r="L5567" s="33">
        <f>L5564</f>
        <v>19</v>
      </c>
    </row>
    <row r="5568" spans="4:12" ht="14.25">
      <c r="D5568" s="31" t="s">
        <v>1061</v>
      </c>
      <c r="K5568" s="33">
        <v>1.9</v>
      </c>
      <c r="L5568" s="33">
        <f>L5566</f>
        <v>1.9000000000000001</v>
      </c>
    </row>
    <row r="5569" spans="4:12" ht="14.25">
      <c r="D5569" s="31" t="s">
        <v>1062</v>
      </c>
      <c r="F5569" s="30">
        <v>10</v>
      </c>
      <c r="K5569" s="33">
        <v>2.09</v>
      </c>
      <c r="L5569" s="33">
        <f>L5564*F5569*0.01+L5566*F5569*0.01</f>
        <v>2.0900000000000003</v>
      </c>
    </row>
    <row r="5570" spans="4:12" ht="14.25">
      <c r="D5570" s="31" t="s">
        <v>1063</v>
      </c>
      <c r="K5570" s="33">
        <v>22.99</v>
      </c>
      <c r="L5570" s="33">
        <f>L5564+L5568+L5569</f>
        <v>22.99</v>
      </c>
    </row>
    <row r="5572" spans="1:6" ht="14.25">
      <c r="A5572" s="30" t="s">
        <v>414</v>
      </c>
      <c r="D5572" s="31" t="s">
        <v>975</v>
      </c>
      <c r="E5572" s="32" t="s">
        <v>722</v>
      </c>
      <c r="F5572" s="30">
        <v>8</v>
      </c>
    </row>
    <row r="5574" ht="14.25">
      <c r="D5574" s="31" t="s">
        <v>1070</v>
      </c>
    </row>
    <row r="5575" spans="6:11" ht="14.25">
      <c r="F5575" s="30" t="s">
        <v>1053</v>
      </c>
      <c r="G5575" s="30" t="s">
        <v>720</v>
      </c>
      <c r="H5575" s="30" t="s">
        <v>1046</v>
      </c>
      <c r="I5575" s="30" t="s">
        <v>1047</v>
      </c>
      <c r="J5575" s="30" t="s">
        <v>1048</v>
      </c>
      <c r="K5575" s="33" t="s">
        <v>1054</v>
      </c>
    </row>
    <row r="5576" spans="4:12" ht="14.25">
      <c r="D5576" s="31" t="s">
        <v>379</v>
      </c>
      <c r="E5576" s="32" t="s">
        <v>722</v>
      </c>
      <c r="F5576" s="30">
        <v>1</v>
      </c>
      <c r="G5576" s="30">
        <v>86</v>
      </c>
      <c r="H5576" s="30">
        <v>0</v>
      </c>
      <c r="I5576" s="30">
        <v>86</v>
      </c>
      <c r="J5576" s="30">
        <v>1</v>
      </c>
      <c r="K5576" s="33">
        <v>86</v>
      </c>
      <c r="L5576" s="33">
        <f>F5576*G5576*(1+H5576*0.01)*J5576</f>
        <v>86</v>
      </c>
    </row>
    <row r="5577" ht="14.25">
      <c r="D5577" s="31" t="s">
        <v>1058</v>
      </c>
    </row>
    <row r="5578" spans="4:12" ht="14.25">
      <c r="D5578" s="31" t="s">
        <v>1073</v>
      </c>
      <c r="F5578" s="30">
        <v>10</v>
      </c>
      <c r="K5578" s="33">
        <v>8.6</v>
      </c>
      <c r="L5578" s="33">
        <f>L5576*F5578*0.01</f>
        <v>8.6</v>
      </c>
    </row>
    <row r="5579" spans="4:12" ht="14.25">
      <c r="D5579" s="31" t="s">
        <v>1060</v>
      </c>
      <c r="K5579" s="33">
        <v>86</v>
      </c>
      <c r="L5579" s="33">
        <f>L5576</f>
        <v>86</v>
      </c>
    </row>
    <row r="5580" spans="4:12" ht="14.25">
      <c r="D5580" s="31" t="s">
        <v>1061</v>
      </c>
      <c r="K5580" s="33">
        <v>8.6</v>
      </c>
      <c r="L5580" s="33">
        <f>L5578</f>
        <v>8.6</v>
      </c>
    </row>
    <row r="5581" spans="4:12" ht="14.25">
      <c r="D5581" s="31" t="s">
        <v>1062</v>
      </c>
      <c r="F5581" s="30">
        <v>10</v>
      </c>
      <c r="K5581" s="33">
        <v>9.46</v>
      </c>
      <c r="L5581" s="33">
        <f>L5576*F5581*0.01+L5578*F5581*0.01</f>
        <v>9.459999999999999</v>
      </c>
    </row>
    <row r="5582" spans="4:12" ht="14.25">
      <c r="D5582" s="31" t="s">
        <v>1063</v>
      </c>
      <c r="K5582" s="33">
        <v>104.06</v>
      </c>
      <c r="L5582" s="33">
        <f>L5576+L5580+L5581</f>
        <v>104.05999999999999</v>
      </c>
    </row>
    <row r="5584" spans="1:6" ht="14.25">
      <c r="A5584" s="30" t="s">
        <v>416</v>
      </c>
      <c r="D5584" s="31" t="s">
        <v>976</v>
      </c>
      <c r="E5584" s="32" t="s">
        <v>722</v>
      </c>
      <c r="F5584" s="30">
        <v>20</v>
      </c>
    </row>
    <row r="5586" ht="14.25">
      <c r="D5586" s="31" t="s">
        <v>1070</v>
      </c>
    </row>
    <row r="5587" spans="6:11" ht="14.25">
      <c r="F5587" s="30" t="s">
        <v>1053</v>
      </c>
      <c r="G5587" s="30" t="s">
        <v>720</v>
      </c>
      <c r="H5587" s="30" t="s">
        <v>1046</v>
      </c>
      <c r="I5587" s="30" t="s">
        <v>1047</v>
      </c>
      <c r="J5587" s="30" t="s">
        <v>1048</v>
      </c>
      <c r="K5587" s="33" t="s">
        <v>1054</v>
      </c>
    </row>
    <row r="5588" spans="4:12" ht="14.25">
      <c r="D5588" s="31" t="s">
        <v>381</v>
      </c>
      <c r="E5588" s="32" t="s">
        <v>722</v>
      </c>
      <c r="F5588" s="30">
        <v>1</v>
      </c>
      <c r="G5588" s="30">
        <v>140</v>
      </c>
      <c r="H5588" s="30">
        <v>0</v>
      </c>
      <c r="I5588" s="30">
        <v>140</v>
      </c>
      <c r="J5588" s="30">
        <v>1</v>
      </c>
      <c r="K5588" s="33">
        <v>140</v>
      </c>
      <c r="L5588" s="33">
        <f>F5588*G5588*(1+H5588*0.01)*J5588</f>
        <v>140</v>
      </c>
    </row>
    <row r="5589" ht="14.25">
      <c r="D5589" s="31" t="s">
        <v>1058</v>
      </c>
    </row>
    <row r="5590" spans="4:12" ht="14.25">
      <c r="D5590" s="31" t="s">
        <v>1073</v>
      </c>
      <c r="F5590" s="30">
        <v>10</v>
      </c>
      <c r="K5590" s="33">
        <v>14</v>
      </c>
      <c r="L5590" s="33">
        <f>L5588*F5590*0.01</f>
        <v>14</v>
      </c>
    </row>
    <row r="5591" spans="4:12" ht="14.25">
      <c r="D5591" s="31" t="s">
        <v>1060</v>
      </c>
      <c r="K5591" s="33">
        <v>140</v>
      </c>
      <c r="L5591" s="33">
        <f>L5588</f>
        <v>140</v>
      </c>
    </row>
    <row r="5592" spans="4:12" ht="14.25">
      <c r="D5592" s="31" t="s">
        <v>1061</v>
      </c>
      <c r="K5592" s="33">
        <v>14</v>
      </c>
      <c r="L5592" s="33">
        <f>L5590</f>
        <v>14</v>
      </c>
    </row>
    <row r="5593" spans="4:12" ht="14.25">
      <c r="D5593" s="31" t="s">
        <v>1062</v>
      </c>
      <c r="F5593" s="30">
        <v>10</v>
      </c>
      <c r="K5593" s="33">
        <v>15.4</v>
      </c>
      <c r="L5593" s="33">
        <f>L5588*F5593*0.01+L5590*F5593*0.01</f>
        <v>15.4</v>
      </c>
    </row>
    <row r="5594" spans="4:12" ht="14.25">
      <c r="D5594" s="31" t="s">
        <v>1063</v>
      </c>
      <c r="K5594" s="33">
        <v>169.4</v>
      </c>
      <c r="L5594" s="33">
        <f>L5588+L5592+L5593</f>
        <v>169.4</v>
      </c>
    </row>
    <row r="5596" spans="1:6" ht="14.25">
      <c r="A5596" s="30" t="s">
        <v>418</v>
      </c>
      <c r="D5596" s="31" t="s">
        <v>977</v>
      </c>
      <c r="E5596" s="32" t="s">
        <v>722</v>
      </c>
      <c r="F5596" s="30">
        <v>3</v>
      </c>
    </row>
    <row r="5598" ht="14.25">
      <c r="D5598" s="31" t="s">
        <v>1070</v>
      </c>
    </row>
    <row r="5599" spans="6:11" ht="14.25">
      <c r="F5599" s="30" t="s">
        <v>1053</v>
      </c>
      <c r="G5599" s="30" t="s">
        <v>720</v>
      </c>
      <c r="H5599" s="30" t="s">
        <v>1046</v>
      </c>
      <c r="I5599" s="30" t="s">
        <v>1047</v>
      </c>
      <c r="J5599" s="30" t="s">
        <v>1048</v>
      </c>
      <c r="K5599" s="33" t="s">
        <v>1054</v>
      </c>
    </row>
    <row r="5600" spans="4:12" ht="14.25">
      <c r="D5600" s="31" t="s">
        <v>383</v>
      </c>
      <c r="E5600" s="32" t="s">
        <v>722</v>
      </c>
      <c r="F5600" s="30">
        <v>1</v>
      </c>
      <c r="G5600" s="30">
        <v>16.8</v>
      </c>
      <c r="H5600" s="30">
        <v>0</v>
      </c>
      <c r="I5600" s="30">
        <v>16.8</v>
      </c>
      <c r="J5600" s="30">
        <v>1</v>
      </c>
      <c r="K5600" s="33">
        <v>16.8</v>
      </c>
      <c r="L5600" s="33">
        <f>F5600*G5600*(1+H5600*0.01)*J5600</f>
        <v>16.8</v>
      </c>
    </row>
    <row r="5601" ht="14.25">
      <c r="D5601" s="31" t="s">
        <v>1058</v>
      </c>
    </row>
    <row r="5602" spans="4:12" ht="14.25">
      <c r="D5602" s="31" t="s">
        <v>1073</v>
      </c>
      <c r="F5602" s="30">
        <v>10</v>
      </c>
      <c r="K5602" s="33">
        <v>1.68</v>
      </c>
      <c r="L5602" s="33">
        <f>L5600*F5602*0.01</f>
        <v>1.68</v>
      </c>
    </row>
    <row r="5603" spans="4:12" ht="14.25">
      <c r="D5603" s="31" t="s">
        <v>1060</v>
      </c>
      <c r="K5603" s="33">
        <v>16.8</v>
      </c>
      <c r="L5603" s="33">
        <f>L5600</f>
        <v>16.8</v>
      </c>
    </row>
    <row r="5604" spans="4:12" ht="14.25">
      <c r="D5604" s="31" t="s">
        <v>1061</v>
      </c>
      <c r="K5604" s="33">
        <v>1.68</v>
      </c>
      <c r="L5604" s="33">
        <f>L5602</f>
        <v>1.68</v>
      </c>
    </row>
    <row r="5605" spans="4:12" ht="14.25">
      <c r="D5605" s="31" t="s">
        <v>1062</v>
      </c>
      <c r="F5605" s="30">
        <v>10</v>
      </c>
      <c r="K5605" s="33">
        <v>1.848</v>
      </c>
      <c r="L5605" s="33">
        <f>L5600*F5605*0.01+L5602*F5605*0.01</f>
        <v>1.8479999999999999</v>
      </c>
    </row>
    <row r="5606" spans="4:12" ht="14.25">
      <c r="D5606" s="31" t="s">
        <v>1063</v>
      </c>
      <c r="K5606" s="33">
        <v>20.328</v>
      </c>
      <c r="L5606" s="33">
        <f>L5600+L5604+L5605</f>
        <v>20.328</v>
      </c>
    </row>
    <row r="5608" spans="1:6" ht="14.25">
      <c r="A5608" s="30" t="s">
        <v>420</v>
      </c>
      <c r="D5608" s="31" t="s">
        <v>978</v>
      </c>
      <c r="E5608" s="32" t="s">
        <v>722</v>
      </c>
      <c r="F5608" s="30">
        <v>3</v>
      </c>
    </row>
    <row r="5610" ht="14.25">
      <c r="D5610" s="31" t="s">
        <v>1070</v>
      </c>
    </row>
    <row r="5611" spans="6:11" ht="14.25">
      <c r="F5611" s="30" t="s">
        <v>1053</v>
      </c>
      <c r="G5611" s="30" t="s">
        <v>720</v>
      </c>
      <c r="H5611" s="30" t="s">
        <v>1046</v>
      </c>
      <c r="I5611" s="30" t="s">
        <v>1047</v>
      </c>
      <c r="J5611" s="30" t="s">
        <v>1048</v>
      </c>
      <c r="K5611" s="33" t="s">
        <v>1054</v>
      </c>
    </row>
    <row r="5612" spans="4:12" ht="14.25">
      <c r="D5612" s="31" t="s">
        <v>385</v>
      </c>
      <c r="E5612" s="32" t="s">
        <v>722</v>
      </c>
      <c r="F5612" s="30">
        <v>1</v>
      </c>
      <c r="G5612" s="30">
        <v>47</v>
      </c>
      <c r="H5612" s="30">
        <v>0</v>
      </c>
      <c r="I5612" s="30">
        <v>47</v>
      </c>
      <c r="J5612" s="30">
        <v>1</v>
      </c>
      <c r="K5612" s="33">
        <v>47</v>
      </c>
      <c r="L5612" s="33">
        <f>F5612*G5612*(1+H5612*0.01)*J5612</f>
        <v>47</v>
      </c>
    </row>
    <row r="5613" ht="14.25">
      <c r="D5613" s="31" t="s">
        <v>1058</v>
      </c>
    </row>
    <row r="5614" spans="4:12" ht="14.25">
      <c r="D5614" s="31" t="s">
        <v>1073</v>
      </c>
      <c r="F5614" s="30">
        <v>10</v>
      </c>
      <c r="K5614" s="33">
        <v>4.7</v>
      </c>
      <c r="L5614" s="33">
        <f>L5612*F5614*0.01</f>
        <v>4.7</v>
      </c>
    </row>
    <row r="5615" spans="4:12" ht="14.25">
      <c r="D5615" s="31" t="s">
        <v>1060</v>
      </c>
      <c r="K5615" s="33">
        <v>47</v>
      </c>
      <c r="L5615" s="33">
        <f>L5612</f>
        <v>47</v>
      </c>
    </row>
    <row r="5616" spans="4:12" ht="14.25">
      <c r="D5616" s="31" t="s">
        <v>1061</v>
      </c>
      <c r="K5616" s="33">
        <v>4.7</v>
      </c>
      <c r="L5616" s="33">
        <f>L5614</f>
        <v>4.7</v>
      </c>
    </row>
    <row r="5617" spans="4:12" ht="14.25">
      <c r="D5617" s="31" t="s">
        <v>1062</v>
      </c>
      <c r="F5617" s="30">
        <v>10</v>
      </c>
      <c r="K5617" s="33">
        <v>5.17</v>
      </c>
      <c r="L5617" s="33">
        <f>L5612*F5617*0.01+L5614*F5617*0.01</f>
        <v>5.17</v>
      </c>
    </row>
    <row r="5618" spans="4:12" ht="14.25">
      <c r="D5618" s="31" t="s">
        <v>1063</v>
      </c>
      <c r="K5618" s="33">
        <v>56.87</v>
      </c>
      <c r="L5618" s="33">
        <f>L5612+L5616+L5617</f>
        <v>56.870000000000005</v>
      </c>
    </row>
    <row r="5620" spans="1:6" ht="14.25">
      <c r="A5620" s="30" t="s">
        <v>422</v>
      </c>
      <c r="D5620" s="31" t="s">
        <v>979</v>
      </c>
      <c r="E5620" s="32" t="s">
        <v>722</v>
      </c>
      <c r="F5620" s="30">
        <v>1</v>
      </c>
    </row>
    <row r="5622" ht="14.25">
      <c r="D5622" s="31" t="s">
        <v>1070</v>
      </c>
    </row>
    <row r="5623" spans="6:11" ht="14.25">
      <c r="F5623" s="30" t="s">
        <v>1053</v>
      </c>
      <c r="G5623" s="30" t="s">
        <v>720</v>
      </c>
      <c r="H5623" s="30" t="s">
        <v>1046</v>
      </c>
      <c r="I5623" s="30" t="s">
        <v>1047</v>
      </c>
      <c r="J5623" s="30" t="s">
        <v>1048</v>
      </c>
      <c r="K5623" s="33" t="s">
        <v>1054</v>
      </c>
    </row>
    <row r="5624" spans="4:12" ht="14.25">
      <c r="D5624" s="31" t="s">
        <v>387</v>
      </c>
      <c r="E5624" s="32" t="s">
        <v>722</v>
      </c>
      <c r="F5624" s="30">
        <v>1</v>
      </c>
      <c r="G5624" s="30">
        <v>47</v>
      </c>
      <c r="H5624" s="30">
        <v>0</v>
      </c>
      <c r="I5624" s="30">
        <v>47</v>
      </c>
      <c r="J5624" s="30">
        <v>1</v>
      </c>
      <c r="K5624" s="33">
        <v>47</v>
      </c>
      <c r="L5624" s="33">
        <f>F5624*G5624*(1+H5624*0.01)*J5624</f>
        <v>47</v>
      </c>
    </row>
    <row r="5625" ht="14.25">
      <c r="D5625" s="31" t="s">
        <v>1058</v>
      </c>
    </row>
    <row r="5626" spans="4:12" ht="14.25">
      <c r="D5626" s="31" t="s">
        <v>1073</v>
      </c>
      <c r="F5626" s="30">
        <v>10</v>
      </c>
      <c r="K5626" s="33">
        <v>4.7</v>
      </c>
      <c r="L5626" s="33">
        <f>L5624*F5626*0.01</f>
        <v>4.7</v>
      </c>
    </row>
    <row r="5627" spans="4:12" ht="14.25">
      <c r="D5627" s="31" t="s">
        <v>1060</v>
      </c>
      <c r="K5627" s="33">
        <v>47</v>
      </c>
      <c r="L5627" s="33">
        <f>L5624</f>
        <v>47</v>
      </c>
    </row>
    <row r="5628" spans="4:12" ht="14.25">
      <c r="D5628" s="31" t="s">
        <v>1061</v>
      </c>
      <c r="K5628" s="33">
        <v>4.7</v>
      </c>
      <c r="L5628" s="33">
        <f>L5626</f>
        <v>4.7</v>
      </c>
    </row>
    <row r="5629" spans="4:12" ht="14.25">
      <c r="D5629" s="31" t="s">
        <v>1062</v>
      </c>
      <c r="F5629" s="30">
        <v>10</v>
      </c>
      <c r="K5629" s="33">
        <v>5.17</v>
      </c>
      <c r="L5629" s="33">
        <f>L5624*F5629*0.01+L5626*F5629*0.01</f>
        <v>5.17</v>
      </c>
    </row>
    <row r="5630" spans="4:12" ht="14.25">
      <c r="D5630" s="31" t="s">
        <v>1063</v>
      </c>
      <c r="K5630" s="33">
        <v>56.87</v>
      </c>
      <c r="L5630" s="33">
        <f>L5624+L5628+L5629</f>
        <v>56.870000000000005</v>
      </c>
    </row>
    <row r="5632" spans="1:6" ht="28.5">
      <c r="A5632" s="30" t="s">
        <v>424</v>
      </c>
      <c r="D5632" s="31" t="s">
        <v>989</v>
      </c>
      <c r="E5632" s="32" t="s">
        <v>722</v>
      </c>
      <c r="F5632" s="30">
        <v>435</v>
      </c>
    </row>
    <row r="5634" ht="14.25">
      <c r="D5634" s="31" t="s">
        <v>1070</v>
      </c>
    </row>
    <row r="5635" spans="6:11" ht="14.25">
      <c r="F5635" s="30" t="s">
        <v>1053</v>
      </c>
      <c r="G5635" s="30" t="s">
        <v>720</v>
      </c>
      <c r="H5635" s="30" t="s">
        <v>1046</v>
      </c>
      <c r="I5635" s="30" t="s">
        <v>1047</v>
      </c>
      <c r="J5635" s="30" t="s">
        <v>1048</v>
      </c>
      <c r="K5635" s="33" t="s">
        <v>1054</v>
      </c>
    </row>
    <row r="5636" spans="4:12" ht="14.25">
      <c r="D5636" s="31" t="s">
        <v>389</v>
      </c>
      <c r="E5636" s="32" t="s">
        <v>722</v>
      </c>
      <c r="F5636" s="30">
        <v>1</v>
      </c>
      <c r="G5636" s="30">
        <v>14</v>
      </c>
      <c r="H5636" s="30">
        <v>0</v>
      </c>
      <c r="I5636" s="30">
        <v>14</v>
      </c>
      <c r="J5636" s="30">
        <v>1</v>
      </c>
      <c r="K5636" s="33">
        <v>14</v>
      </c>
      <c r="L5636" s="33">
        <f>F5636*G5636*(1+H5636*0.01)*J5636</f>
        <v>14</v>
      </c>
    </row>
    <row r="5637" ht="14.25">
      <c r="D5637" s="31" t="s">
        <v>1058</v>
      </c>
    </row>
    <row r="5638" spans="4:12" ht="14.25">
      <c r="D5638" s="31" t="s">
        <v>1073</v>
      </c>
      <c r="F5638" s="30">
        <v>10</v>
      </c>
      <c r="K5638" s="33">
        <v>1.4</v>
      </c>
      <c r="L5638" s="33">
        <f>L5636*F5638*0.01</f>
        <v>1.4000000000000001</v>
      </c>
    </row>
    <row r="5639" spans="4:12" ht="14.25">
      <c r="D5639" s="31" t="s">
        <v>1060</v>
      </c>
      <c r="K5639" s="33">
        <v>14</v>
      </c>
      <c r="L5639" s="33">
        <f>L5636</f>
        <v>14</v>
      </c>
    </row>
    <row r="5640" spans="4:12" ht="14.25">
      <c r="D5640" s="31" t="s">
        <v>1061</v>
      </c>
      <c r="K5640" s="33">
        <v>1.4</v>
      </c>
      <c r="L5640" s="33">
        <f>L5638</f>
        <v>1.4000000000000001</v>
      </c>
    </row>
    <row r="5641" spans="4:12" ht="14.25">
      <c r="D5641" s="31" t="s">
        <v>1062</v>
      </c>
      <c r="F5641" s="30">
        <v>10</v>
      </c>
      <c r="K5641" s="33">
        <v>1.54</v>
      </c>
      <c r="L5641" s="33">
        <f>L5636*F5641*0.01+L5638*F5641*0.01</f>
        <v>1.54</v>
      </c>
    </row>
    <row r="5642" spans="4:12" ht="14.25">
      <c r="D5642" s="31" t="s">
        <v>1063</v>
      </c>
      <c r="K5642" s="33">
        <v>16.94</v>
      </c>
      <c r="L5642" s="33">
        <f>L5636+L5640+L5641</f>
        <v>16.94</v>
      </c>
    </row>
    <row r="5644" spans="1:6" ht="28.5">
      <c r="A5644" s="30" t="s">
        <v>426</v>
      </c>
      <c r="D5644" s="31" t="s">
        <v>990</v>
      </c>
      <c r="E5644" s="32" t="s">
        <v>722</v>
      </c>
      <c r="F5644" s="30">
        <v>200</v>
      </c>
    </row>
    <row r="5646" ht="14.25">
      <c r="D5646" s="31" t="s">
        <v>1070</v>
      </c>
    </row>
    <row r="5647" spans="6:11" ht="14.25">
      <c r="F5647" s="30" t="s">
        <v>1053</v>
      </c>
      <c r="G5647" s="30" t="s">
        <v>720</v>
      </c>
      <c r="H5647" s="30" t="s">
        <v>1046</v>
      </c>
      <c r="I5647" s="30" t="s">
        <v>1047</v>
      </c>
      <c r="J5647" s="30" t="s">
        <v>1048</v>
      </c>
      <c r="K5647" s="33" t="s">
        <v>1054</v>
      </c>
    </row>
    <row r="5648" spans="4:12" ht="14.25">
      <c r="D5648" s="31" t="s">
        <v>391</v>
      </c>
      <c r="E5648" s="32" t="s">
        <v>722</v>
      </c>
      <c r="F5648" s="30">
        <v>1</v>
      </c>
      <c r="G5648" s="30">
        <v>14</v>
      </c>
      <c r="H5648" s="30">
        <v>0</v>
      </c>
      <c r="I5648" s="30">
        <v>14</v>
      </c>
      <c r="J5648" s="30">
        <v>1</v>
      </c>
      <c r="K5648" s="33">
        <v>14</v>
      </c>
      <c r="L5648" s="33">
        <f>F5648*G5648*(1+H5648*0.01)*J5648</f>
        <v>14</v>
      </c>
    </row>
    <row r="5649" ht="14.25">
      <c r="D5649" s="31" t="s">
        <v>1058</v>
      </c>
    </row>
    <row r="5650" spans="4:12" ht="14.25">
      <c r="D5650" s="31" t="s">
        <v>1073</v>
      </c>
      <c r="F5650" s="30">
        <v>10</v>
      </c>
      <c r="K5650" s="33">
        <v>1.4</v>
      </c>
      <c r="L5650" s="33">
        <f>L5648*F5650*0.01</f>
        <v>1.4000000000000001</v>
      </c>
    </row>
    <row r="5651" spans="4:12" ht="14.25">
      <c r="D5651" s="31" t="s">
        <v>1060</v>
      </c>
      <c r="K5651" s="33">
        <v>14</v>
      </c>
      <c r="L5651" s="33">
        <f>L5648</f>
        <v>14</v>
      </c>
    </row>
    <row r="5652" spans="4:12" ht="14.25">
      <c r="D5652" s="31" t="s">
        <v>1061</v>
      </c>
      <c r="K5652" s="33">
        <v>1.4</v>
      </c>
      <c r="L5652" s="33">
        <f>L5650</f>
        <v>1.4000000000000001</v>
      </c>
    </row>
    <row r="5653" spans="4:12" ht="14.25">
      <c r="D5653" s="31" t="s">
        <v>1062</v>
      </c>
      <c r="F5653" s="30">
        <v>10</v>
      </c>
      <c r="K5653" s="33">
        <v>1.54</v>
      </c>
      <c r="L5653" s="33">
        <f>L5648*F5653*0.01+L5650*F5653*0.01</f>
        <v>1.54</v>
      </c>
    </row>
    <row r="5654" spans="4:12" ht="14.25">
      <c r="D5654" s="31" t="s">
        <v>1063</v>
      </c>
      <c r="K5654" s="33">
        <v>16.94</v>
      </c>
      <c r="L5654" s="33">
        <f>L5648+L5652+L5653</f>
        <v>16.94</v>
      </c>
    </row>
    <row r="5656" spans="1:6" ht="28.5">
      <c r="A5656" s="30" t="s">
        <v>428</v>
      </c>
      <c r="D5656" s="31" t="s">
        <v>991</v>
      </c>
      <c r="E5656" s="32" t="s">
        <v>722</v>
      </c>
      <c r="F5656" s="30">
        <v>230</v>
      </c>
    </row>
    <row r="5658" ht="14.25">
      <c r="D5658" s="31" t="s">
        <v>1070</v>
      </c>
    </row>
    <row r="5659" spans="6:11" ht="14.25">
      <c r="F5659" s="30" t="s">
        <v>1053</v>
      </c>
      <c r="G5659" s="30" t="s">
        <v>720</v>
      </c>
      <c r="H5659" s="30" t="s">
        <v>1046</v>
      </c>
      <c r="I5659" s="30" t="s">
        <v>1047</v>
      </c>
      <c r="J5659" s="30" t="s">
        <v>1048</v>
      </c>
      <c r="K5659" s="33" t="s">
        <v>1054</v>
      </c>
    </row>
    <row r="5660" spans="4:12" ht="14.25">
      <c r="D5660" s="31" t="s">
        <v>393</v>
      </c>
      <c r="E5660" s="32" t="s">
        <v>722</v>
      </c>
      <c r="F5660" s="30">
        <v>1</v>
      </c>
      <c r="G5660" s="30">
        <v>2.9</v>
      </c>
      <c r="H5660" s="30">
        <v>0</v>
      </c>
      <c r="I5660" s="30">
        <v>2.9</v>
      </c>
      <c r="J5660" s="30">
        <v>1</v>
      </c>
      <c r="K5660" s="33">
        <v>2.9</v>
      </c>
      <c r="L5660" s="33">
        <f>F5660*G5660*(1+H5660*0.01)*J5660</f>
        <v>2.9</v>
      </c>
    </row>
    <row r="5661" ht="14.25">
      <c r="D5661" s="31" t="s">
        <v>1058</v>
      </c>
    </row>
    <row r="5662" spans="4:12" ht="14.25">
      <c r="D5662" s="31" t="s">
        <v>1073</v>
      </c>
      <c r="F5662" s="30">
        <v>10</v>
      </c>
      <c r="K5662" s="33">
        <v>0.29</v>
      </c>
      <c r="L5662" s="33">
        <f>L5660*F5662*0.01</f>
        <v>0.29</v>
      </c>
    </row>
    <row r="5663" spans="4:12" ht="14.25">
      <c r="D5663" s="31" t="s">
        <v>1060</v>
      </c>
      <c r="K5663" s="33">
        <v>2.9</v>
      </c>
      <c r="L5663" s="33">
        <f>L5660</f>
        <v>2.9</v>
      </c>
    </row>
    <row r="5664" spans="4:12" ht="14.25">
      <c r="D5664" s="31" t="s">
        <v>1061</v>
      </c>
      <c r="K5664" s="33">
        <v>0.29</v>
      </c>
      <c r="L5664" s="33">
        <f>L5662</f>
        <v>0.29</v>
      </c>
    </row>
    <row r="5665" spans="4:12" ht="14.25">
      <c r="D5665" s="31" t="s">
        <v>1062</v>
      </c>
      <c r="F5665" s="30">
        <v>10</v>
      </c>
      <c r="K5665" s="33">
        <v>0.319</v>
      </c>
      <c r="L5665" s="33">
        <f>L5660*F5665*0.01+L5662*F5665*0.01</f>
        <v>0.31899999999999995</v>
      </c>
    </row>
    <row r="5666" spans="4:12" ht="14.25">
      <c r="D5666" s="31" t="s">
        <v>1063</v>
      </c>
      <c r="K5666" s="33">
        <v>3.509</v>
      </c>
      <c r="L5666" s="33">
        <f>L5660+L5664+L5665</f>
        <v>3.509</v>
      </c>
    </row>
    <row r="5668" spans="1:6" ht="28.5">
      <c r="A5668" s="30" t="s">
        <v>430</v>
      </c>
      <c r="D5668" s="31" t="s">
        <v>992</v>
      </c>
      <c r="E5668" s="32" t="s">
        <v>722</v>
      </c>
      <c r="F5668" s="30">
        <v>276</v>
      </c>
    </row>
    <row r="5670" ht="14.25">
      <c r="D5670" s="31" t="s">
        <v>1070</v>
      </c>
    </row>
    <row r="5671" spans="6:11" ht="14.25">
      <c r="F5671" s="30" t="s">
        <v>1053</v>
      </c>
      <c r="G5671" s="30" t="s">
        <v>720</v>
      </c>
      <c r="H5671" s="30" t="s">
        <v>1046</v>
      </c>
      <c r="I5671" s="30" t="s">
        <v>1047</v>
      </c>
      <c r="J5671" s="30" t="s">
        <v>1048</v>
      </c>
      <c r="K5671" s="33" t="s">
        <v>1054</v>
      </c>
    </row>
    <row r="5672" spans="4:12" ht="14.25">
      <c r="D5672" s="31" t="s">
        <v>395</v>
      </c>
      <c r="E5672" s="32" t="s">
        <v>722</v>
      </c>
      <c r="F5672" s="30">
        <v>1</v>
      </c>
      <c r="G5672" s="30">
        <v>2.8</v>
      </c>
      <c r="H5672" s="30">
        <v>0</v>
      </c>
      <c r="I5672" s="30">
        <v>2.8</v>
      </c>
      <c r="J5672" s="30">
        <v>1</v>
      </c>
      <c r="K5672" s="33">
        <v>2.8</v>
      </c>
      <c r="L5672" s="33">
        <f>F5672*G5672*(1+H5672*0.01)*J5672</f>
        <v>2.8</v>
      </c>
    </row>
    <row r="5673" ht="14.25">
      <c r="D5673" s="31" t="s">
        <v>1058</v>
      </c>
    </row>
    <row r="5674" spans="4:12" ht="14.25">
      <c r="D5674" s="31" t="s">
        <v>1073</v>
      </c>
      <c r="F5674" s="30">
        <v>10</v>
      </c>
      <c r="K5674" s="33">
        <v>0.28</v>
      </c>
      <c r="L5674" s="33">
        <f>L5672*F5674*0.01</f>
        <v>0.28</v>
      </c>
    </row>
    <row r="5675" spans="4:12" ht="14.25">
      <c r="D5675" s="31" t="s">
        <v>1060</v>
      </c>
      <c r="K5675" s="33">
        <v>2.8</v>
      </c>
      <c r="L5675" s="33">
        <f>L5672</f>
        <v>2.8</v>
      </c>
    </row>
    <row r="5676" spans="4:12" ht="14.25">
      <c r="D5676" s="31" t="s">
        <v>1061</v>
      </c>
      <c r="K5676" s="33">
        <v>0.28</v>
      </c>
      <c r="L5676" s="33">
        <f>L5674</f>
        <v>0.28</v>
      </c>
    </row>
    <row r="5677" spans="4:12" ht="14.25">
      <c r="D5677" s="31" t="s">
        <v>1062</v>
      </c>
      <c r="F5677" s="30">
        <v>10</v>
      </c>
      <c r="K5677" s="33">
        <v>0.308</v>
      </c>
      <c r="L5677" s="33">
        <f>L5672*F5677*0.01+L5674*F5677*0.01</f>
        <v>0.30800000000000005</v>
      </c>
    </row>
    <row r="5678" spans="4:12" ht="14.25">
      <c r="D5678" s="31" t="s">
        <v>1063</v>
      </c>
      <c r="K5678" s="33">
        <v>3.388</v>
      </c>
      <c r="L5678" s="33">
        <f>L5672+L5676+L5677</f>
        <v>3.388</v>
      </c>
    </row>
    <row r="5680" spans="1:6" ht="28.5">
      <c r="A5680" s="30" t="s">
        <v>432</v>
      </c>
      <c r="D5680" s="31" t="s">
        <v>993</v>
      </c>
      <c r="E5680" s="32" t="s">
        <v>722</v>
      </c>
      <c r="F5680" s="30">
        <v>45</v>
      </c>
    </row>
    <row r="5682" ht="14.25">
      <c r="D5682" s="31" t="s">
        <v>1070</v>
      </c>
    </row>
    <row r="5683" spans="6:11" ht="14.25">
      <c r="F5683" s="30" t="s">
        <v>1053</v>
      </c>
      <c r="G5683" s="30" t="s">
        <v>720</v>
      </c>
      <c r="H5683" s="30" t="s">
        <v>1046</v>
      </c>
      <c r="I5683" s="30" t="s">
        <v>1047</v>
      </c>
      <c r="J5683" s="30" t="s">
        <v>1048</v>
      </c>
      <c r="K5683" s="33" t="s">
        <v>1054</v>
      </c>
    </row>
    <row r="5684" spans="4:12" ht="14.25">
      <c r="D5684" s="31" t="s">
        <v>397</v>
      </c>
      <c r="E5684" s="32" t="s">
        <v>722</v>
      </c>
      <c r="F5684" s="30">
        <v>1</v>
      </c>
      <c r="G5684" s="30">
        <v>2.8</v>
      </c>
      <c r="H5684" s="30">
        <v>0</v>
      </c>
      <c r="I5684" s="30">
        <v>2.8</v>
      </c>
      <c r="J5684" s="30">
        <v>1</v>
      </c>
      <c r="K5684" s="33">
        <v>2.8</v>
      </c>
      <c r="L5684" s="33">
        <f>F5684*G5684*(1+H5684*0.01)*J5684</f>
        <v>2.8</v>
      </c>
    </row>
    <row r="5685" ht="14.25">
      <c r="D5685" s="31" t="s">
        <v>1058</v>
      </c>
    </row>
    <row r="5686" spans="4:12" ht="14.25">
      <c r="D5686" s="31" t="s">
        <v>1073</v>
      </c>
      <c r="F5686" s="30">
        <v>10</v>
      </c>
      <c r="K5686" s="33">
        <v>0.28</v>
      </c>
      <c r="L5686" s="33">
        <f>L5684*F5686*0.01</f>
        <v>0.28</v>
      </c>
    </row>
    <row r="5687" spans="4:12" ht="14.25">
      <c r="D5687" s="31" t="s">
        <v>1060</v>
      </c>
      <c r="K5687" s="33">
        <v>2.8</v>
      </c>
      <c r="L5687" s="33">
        <f>L5684</f>
        <v>2.8</v>
      </c>
    </row>
    <row r="5688" spans="4:12" ht="14.25">
      <c r="D5688" s="31" t="s">
        <v>1061</v>
      </c>
      <c r="K5688" s="33">
        <v>0.28</v>
      </c>
      <c r="L5688" s="33">
        <f>L5686</f>
        <v>0.28</v>
      </c>
    </row>
    <row r="5689" spans="4:12" ht="14.25">
      <c r="D5689" s="31" t="s">
        <v>1062</v>
      </c>
      <c r="F5689" s="30">
        <v>10</v>
      </c>
      <c r="K5689" s="33">
        <v>0.308</v>
      </c>
      <c r="L5689" s="33">
        <f>L5684*F5689*0.01+L5686*F5689*0.01</f>
        <v>0.30800000000000005</v>
      </c>
    </row>
    <row r="5690" spans="4:12" ht="14.25">
      <c r="D5690" s="31" t="s">
        <v>1063</v>
      </c>
      <c r="K5690" s="33">
        <v>3.388</v>
      </c>
      <c r="L5690" s="33">
        <f>L5684+L5688+L5689</f>
        <v>3.388</v>
      </c>
    </row>
    <row r="5692" spans="1:6" ht="28.5">
      <c r="A5692" s="30" t="s">
        <v>434</v>
      </c>
      <c r="D5692" s="31" t="s">
        <v>994</v>
      </c>
      <c r="E5692" s="32" t="s">
        <v>722</v>
      </c>
      <c r="F5692" s="30">
        <v>30</v>
      </c>
    </row>
    <row r="5694" ht="14.25">
      <c r="D5694" s="31" t="s">
        <v>1070</v>
      </c>
    </row>
    <row r="5695" spans="6:11" ht="14.25">
      <c r="F5695" s="30" t="s">
        <v>1053</v>
      </c>
      <c r="G5695" s="30" t="s">
        <v>720</v>
      </c>
      <c r="H5695" s="30" t="s">
        <v>1046</v>
      </c>
      <c r="I5695" s="30" t="s">
        <v>1047</v>
      </c>
      <c r="J5695" s="30" t="s">
        <v>1048</v>
      </c>
      <c r="K5695" s="33" t="s">
        <v>1054</v>
      </c>
    </row>
    <row r="5696" spans="4:12" ht="14.25">
      <c r="D5696" s="31" t="s">
        <v>399</v>
      </c>
      <c r="E5696" s="32" t="s">
        <v>722</v>
      </c>
      <c r="F5696" s="30">
        <v>1</v>
      </c>
      <c r="G5696" s="30">
        <v>2.8</v>
      </c>
      <c r="H5696" s="30">
        <v>0</v>
      </c>
      <c r="I5696" s="30">
        <v>2.8</v>
      </c>
      <c r="J5696" s="30">
        <v>1</v>
      </c>
      <c r="K5696" s="33">
        <v>2.8</v>
      </c>
      <c r="L5696" s="33">
        <f>F5696*G5696*(1+H5696*0.01)*J5696</f>
        <v>2.8</v>
      </c>
    </row>
    <row r="5697" ht="14.25">
      <c r="D5697" s="31" t="s">
        <v>1058</v>
      </c>
    </row>
    <row r="5698" spans="4:12" ht="14.25">
      <c r="D5698" s="31" t="s">
        <v>1073</v>
      </c>
      <c r="F5698" s="30">
        <v>10</v>
      </c>
      <c r="K5698" s="33">
        <v>0.28</v>
      </c>
      <c r="L5698" s="33">
        <f>L5696*F5698*0.01</f>
        <v>0.28</v>
      </c>
    </row>
    <row r="5699" spans="4:12" ht="14.25">
      <c r="D5699" s="31" t="s">
        <v>1060</v>
      </c>
      <c r="K5699" s="33">
        <v>2.8</v>
      </c>
      <c r="L5699" s="33">
        <f>L5696</f>
        <v>2.8</v>
      </c>
    </row>
    <row r="5700" spans="4:12" ht="14.25">
      <c r="D5700" s="31" t="s">
        <v>1061</v>
      </c>
      <c r="K5700" s="33">
        <v>0.28</v>
      </c>
      <c r="L5700" s="33">
        <f>L5698</f>
        <v>0.28</v>
      </c>
    </row>
    <row r="5701" spans="4:12" ht="14.25">
      <c r="D5701" s="31" t="s">
        <v>1062</v>
      </c>
      <c r="F5701" s="30">
        <v>10</v>
      </c>
      <c r="K5701" s="33">
        <v>0.308</v>
      </c>
      <c r="L5701" s="33">
        <f>L5696*F5701*0.01+L5698*F5701*0.01</f>
        <v>0.30800000000000005</v>
      </c>
    </row>
    <row r="5702" spans="4:12" ht="14.25">
      <c r="D5702" s="31" t="s">
        <v>1063</v>
      </c>
      <c r="K5702" s="33">
        <v>3.388</v>
      </c>
      <c r="L5702" s="33">
        <f>L5696+L5700+L5701</f>
        <v>3.388</v>
      </c>
    </row>
    <row r="5704" spans="1:6" ht="28.5">
      <c r="A5704" s="30" t="s">
        <v>436</v>
      </c>
      <c r="D5704" s="31" t="s">
        <v>995</v>
      </c>
      <c r="E5704" s="32" t="s">
        <v>722</v>
      </c>
      <c r="F5704" s="30">
        <v>56</v>
      </c>
    </row>
    <row r="5706" ht="14.25">
      <c r="D5706" s="31" t="s">
        <v>1070</v>
      </c>
    </row>
    <row r="5707" spans="6:11" ht="14.25">
      <c r="F5707" s="30" t="s">
        <v>1053</v>
      </c>
      <c r="G5707" s="30" t="s">
        <v>720</v>
      </c>
      <c r="H5707" s="30" t="s">
        <v>1046</v>
      </c>
      <c r="I5707" s="30" t="s">
        <v>1047</v>
      </c>
      <c r="J5707" s="30" t="s">
        <v>1048</v>
      </c>
      <c r="K5707" s="33" t="s">
        <v>1054</v>
      </c>
    </row>
    <row r="5708" spans="4:12" ht="14.25">
      <c r="D5708" s="31" t="s">
        <v>401</v>
      </c>
      <c r="E5708" s="32" t="s">
        <v>722</v>
      </c>
      <c r="F5708" s="30">
        <v>1</v>
      </c>
      <c r="G5708" s="30">
        <v>2.8</v>
      </c>
      <c r="H5708" s="30">
        <v>0</v>
      </c>
      <c r="I5708" s="30">
        <v>2.8</v>
      </c>
      <c r="J5708" s="30">
        <v>1</v>
      </c>
      <c r="K5708" s="33">
        <v>2.8</v>
      </c>
      <c r="L5708" s="33">
        <f>F5708*G5708*(1+H5708*0.01)*J5708</f>
        <v>2.8</v>
      </c>
    </row>
    <row r="5709" ht="14.25">
      <c r="D5709" s="31" t="s">
        <v>1058</v>
      </c>
    </row>
    <row r="5710" spans="4:12" ht="14.25">
      <c r="D5710" s="31" t="s">
        <v>1073</v>
      </c>
      <c r="F5710" s="30">
        <v>10</v>
      </c>
      <c r="K5710" s="33">
        <v>0.28</v>
      </c>
      <c r="L5710" s="33">
        <f>L5708*F5710*0.01</f>
        <v>0.28</v>
      </c>
    </row>
    <row r="5711" spans="4:12" ht="14.25">
      <c r="D5711" s="31" t="s">
        <v>1060</v>
      </c>
      <c r="K5711" s="33">
        <v>2.8</v>
      </c>
      <c r="L5711" s="33">
        <f>L5708</f>
        <v>2.8</v>
      </c>
    </row>
    <row r="5712" spans="4:12" ht="14.25">
      <c r="D5712" s="31" t="s">
        <v>1061</v>
      </c>
      <c r="K5712" s="33">
        <v>0.28</v>
      </c>
      <c r="L5712" s="33">
        <f>L5710</f>
        <v>0.28</v>
      </c>
    </row>
    <row r="5713" spans="4:12" ht="14.25">
      <c r="D5713" s="31" t="s">
        <v>1062</v>
      </c>
      <c r="F5713" s="30">
        <v>10</v>
      </c>
      <c r="K5713" s="33">
        <v>0.308</v>
      </c>
      <c r="L5713" s="33">
        <f>L5708*F5713*0.01+L5710*F5713*0.01</f>
        <v>0.30800000000000005</v>
      </c>
    </row>
    <row r="5714" spans="4:12" ht="14.25">
      <c r="D5714" s="31" t="s">
        <v>1063</v>
      </c>
      <c r="K5714" s="33">
        <v>3.388</v>
      </c>
      <c r="L5714" s="33">
        <f>L5708+L5712+L5713</f>
        <v>3.388</v>
      </c>
    </row>
    <row r="5716" spans="1:6" ht="28.5">
      <c r="A5716" s="30" t="s">
        <v>438</v>
      </c>
      <c r="D5716" s="31" t="s">
        <v>996</v>
      </c>
      <c r="E5716" s="32" t="s">
        <v>722</v>
      </c>
      <c r="F5716" s="30">
        <v>100</v>
      </c>
    </row>
    <row r="5718" ht="14.25">
      <c r="D5718" s="31" t="s">
        <v>1070</v>
      </c>
    </row>
    <row r="5719" spans="6:11" ht="14.25">
      <c r="F5719" s="30" t="s">
        <v>1053</v>
      </c>
      <c r="G5719" s="30" t="s">
        <v>720</v>
      </c>
      <c r="H5719" s="30" t="s">
        <v>1046</v>
      </c>
      <c r="I5719" s="30" t="s">
        <v>1047</v>
      </c>
      <c r="J5719" s="30" t="s">
        <v>1048</v>
      </c>
      <c r="K5719" s="33" t="s">
        <v>1054</v>
      </c>
    </row>
    <row r="5720" spans="4:12" ht="14.25">
      <c r="D5720" s="31" t="s">
        <v>403</v>
      </c>
      <c r="E5720" s="32" t="s">
        <v>722</v>
      </c>
      <c r="F5720" s="30">
        <v>1</v>
      </c>
      <c r="G5720" s="30">
        <v>2.8</v>
      </c>
      <c r="H5720" s="30">
        <v>0</v>
      </c>
      <c r="I5720" s="30">
        <v>2.8</v>
      </c>
      <c r="J5720" s="30">
        <v>1</v>
      </c>
      <c r="K5720" s="33">
        <v>2.8</v>
      </c>
      <c r="L5720" s="33">
        <f>F5720*G5720*(1+H5720*0.01)*J5720</f>
        <v>2.8</v>
      </c>
    </row>
    <row r="5721" ht="14.25">
      <c r="D5721" s="31" t="s">
        <v>1058</v>
      </c>
    </row>
    <row r="5722" spans="4:12" ht="14.25">
      <c r="D5722" s="31" t="s">
        <v>1073</v>
      </c>
      <c r="F5722" s="30">
        <v>10</v>
      </c>
      <c r="K5722" s="33">
        <v>0.28</v>
      </c>
      <c r="L5722" s="33">
        <f>L5720*F5722*0.01</f>
        <v>0.28</v>
      </c>
    </row>
    <row r="5723" spans="4:12" ht="14.25">
      <c r="D5723" s="31" t="s">
        <v>1060</v>
      </c>
      <c r="K5723" s="33">
        <v>2.8</v>
      </c>
      <c r="L5723" s="33">
        <f>L5720</f>
        <v>2.8</v>
      </c>
    </row>
    <row r="5724" spans="4:12" ht="14.25">
      <c r="D5724" s="31" t="s">
        <v>1061</v>
      </c>
      <c r="K5724" s="33">
        <v>0.28</v>
      </c>
      <c r="L5724" s="33">
        <f>L5722</f>
        <v>0.28</v>
      </c>
    </row>
    <row r="5725" spans="4:12" ht="14.25">
      <c r="D5725" s="31" t="s">
        <v>1062</v>
      </c>
      <c r="F5725" s="30">
        <v>10</v>
      </c>
      <c r="K5725" s="33">
        <v>0.308</v>
      </c>
      <c r="L5725" s="33">
        <f>L5720*F5725*0.01+L5722*F5725*0.01</f>
        <v>0.30800000000000005</v>
      </c>
    </row>
    <row r="5726" spans="4:12" ht="14.25">
      <c r="D5726" s="31" t="s">
        <v>1063</v>
      </c>
      <c r="K5726" s="33">
        <v>3.388</v>
      </c>
      <c r="L5726" s="33">
        <f>L5720+L5724+L5725</f>
        <v>3.388</v>
      </c>
    </row>
    <row r="5728" spans="1:6" ht="28.5">
      <c r="A5728" s="30" t="s">
        <v>440</v>
      </c>
      <c r="D5728" s="31" t="s">
        <v>997</v>
      </c>
      <c r="E5728" s="32" t="s">
        <v>722</v>
      </c>
      <c r="F5728" s="30">
        <v>110</v>
      </c>
    </row>
    <row r="5730" ht="14.25">
      <c r="D5730" s="31" t="s">
        <v>1070</v>
      </c>
    </row>
    <row r="5731" spans="6:11" ht="14.25">
      <c r="F5731" s="30" t="s">
        <v>1053</v>
      </c>
      <c r="G5731" s="30" t="s">
        <v>720</v>
      </c>
      <c r="H5731" s="30" t="s">
        <v>1046</v>
      </c>
      <c r="I5731" s="30" t="s">
        <v>1047</v>
      </c>
      <c r="J5731" s="30" t="s">
        <v>1048</v>
      </c>
      <c r="K5731" s="33" t="s">
        <v>1054</v>
      </c>
    </row>
    <row r="5732" spans="4:12" ht="14.25">
      <c r="D5732" s="31" t="s">
        <v>405</v>
      </c>
      <c r="E5732" s="32" t="s">
        <v>722</v>
      </c>
      <c r="F5732" s="30">
        <v>1</v>
      </c>
      <c r="G5732" s="30">
        <v>2.8</v>
      </c>
      <c r="H5732" s="30">
        <v>0</v>
      </c>
      <c r="I5732" s="30">
        <v>2.8</v>
      </c>
      <c r="J5732" s="30">
        <v>1</v>
      </c>
      <c r="K5732" s="33">
        <v>2.8</v>
      </c>
      <c r="L5732" s="33">
        <f>F5732*G5732*(1+H5732*0.01)*J5732</f>
        <v>2.8</v>
      </c>
    </row>
    <row r="5733" ht="14.25">
      <c r="D5733" s="31" t="s">
        <v>1058</v>
      </c>
    </row>
    <row r="5734" spans="4:12" ht="14.25">
      <c r="D5734" s="31" t="s">
        <v>1073</v>
      </c>
      <c r="F5734" s="30">
        <v>10</v>
      </c>
      <c r="K5734" s="33">
        <v>0.28</v>
      </c>
      <c r="L5734" s="33">
        <f>L5732*F5734*0.01</f>
        <v>0.28</v>
      </c>
    </row>
    <row r="5735" spans="4:12" ht="14.25">
      <c r="D5735" s="31" t="s">
        <v>1060</v>
      </c>
      <c r="K5735" s="33">
        <v>2.8</v>
      </c>
      <c r="L5735" s="33">
        <f>L5732</f>
        <v>2.8</v>
      </c>
    </row>
    <row r="5736" spans="4:12" ht="14.25">
      <c r="D5736" s="31" t="s">
        <v>1061</v>
      </c>
      <c r="K5736" s="33">
        <v>0.28</v>
      </c>
      <c r="L5736" s="33">
        <f>L5734</f>
        <v>0.28</v>
      </c>
    </row>
    <row r="5737" spans="4:12" ht="14.25">
      <c r="D5737" s="31" t="s">
        <v>1062</v>
      </c>
      <c r="F5737" s="30">
        <v>10</v>
      </c>
      <c r="K5737" s="33">
        <v>0.308</v>
      </c>
      <c r="L5737" s="33">
        <f>L5732*F5737*0.01+L5734*F5737*0.01</f>
        <v>0.30800000000000005</v>
      </c>
    </row>
    <row r="5738" spans="4:12" ht="14.25">
      <c r="D5738" s="31" t="s">
        <v>1063</v>
      </c>
      <c r="K5738" s="33">
        <v>3.388</v>
      </c>
      <c r="L5738" s="33">
        <f>L5732+L5736+L5737</f>
        <v>3.388</v>
      </c>
    </row>
    <row r="5740" spans="1:6" ht="28.5">
      <c r="A5740" s="30" t="s">
        <v>442</v>
      </c>
      <c r="D5740" s="31" t="s">
        <v>998</v>
      </c>
      <c r="E5740" s="32" t="s">
        <v>722</v>
      </c>
      <c r="F5740" s="30">
        <v>45</v>
      </c>
    </row>
    <row r="5742" ht="14.25">
      <c r="D5742" s="31" t="s">
        <v>1070</v>
      </c>
    </row>
    <row r="5743" spans="6:11" ht="14.25">
      <c r="F5743" s="30" t="s">
        <v>1053</v>
      </c>
      <c r="G5743" s="30" t="s">
        <v>720</v>
      </c>
      <c r="H5743" s="30" t="s">
        <v>1046</v>
      </c>
      <c r="I5743" s="30" t="s">
        <v>1047</v>
      </c>
      <c r="J5743" s="30" t="s">
        <v>1048</v>
      </c>
      <c r="K5743" s="33" t="s">
        <v>1054</v>
      </c>
    </row>
    <row r="5744" spans="4:12" ht="14.25">
      <c r="D5744" s="31" t="s">
        <v>407</v>
      </c>
      <c r="E5744" s="32" t="s">
        <v>722</v>
      </c>
      <c r="F5744" s="30">
        <v>1</v>
      </c>
      <c r="G5744" s="30">
        <v>2.8</v>
      </c>
      <c r="H5744" s="30">
        <v>0</v>
      </c>
      <c r="I5744" s="30">
        <v>2.8</v>
      </c>
      <c r="J5744" s="30">
        <v>1</v>
      </c>
      <c r="K5744" s="33">
        <v>2.8</v>
      </c>
      <c r="L5744" s="33">
        <f>F5744*G5744*(1+H5744*0.01)*J5744</f>
        <v>2.8</v>
      </c>
    </row>
    <row r="5745" ht="14.25">
      <c r="D5745" s="31" t="s">
        <v>1058</v>
      </c>
    </row>
    <row r="5746" spans="4:12" ht="14.25">
      <c r="D5746" s="31" t="s">
        <v>1073</v>
      </c>
      <c r="F5746" s="30">
        <v>10</v>
      </c>
      <c r="K5746" s="33">
        <v>0.28</v>
      </c>
      <c r="L5746" s="33">
        <f>L5744*F5746*0.01</f>
        <v>0.28</v>
      </c>
    </row>
    <row r="5747" spans="4:12" ht="14.25">
      <c r="D5747" s="31" t="s">
        <v>1060</v>
      </c>
      <c r="K5747" s="33">
        <v>2.8</v>
      </c>
      <c r="L5747" s="33">
        <f>L5744</f>
        <v>2.8</v>
      </c>
    </row>
    <row r="5748" spans="4:12" ht="14.25">
      <c r="D5748" s="31" t="s">
        <v>1061</v>
      </c>
      <c r="K5748" s="33">
        <v>0.28</v>
      </c>
      <c r="L5748" s="33">
        <f>L5746</f>
        <v>0.28</v>
      </c>
    </row>
    <row r="5749" spans="4:12" ht="14.25">
      <c r="D5749" s="31" t="s">
        <v>1062</v>
      </c>
      <c r="F5749" s="30">
        <v>10</v>
      </c>
      <c r="K5749" s="33">
        <v>0.308</v>
      </c>
      <c r="L5749" s="33">
        <f>L5744*F5749*0.01+L5746*F5749*0.01</f>
        <v>0.30800000000000005</v>
      </c>
    </row>
    <row r="5750" spans="4:12" ht="14.25">
      <c r="D5750" s="31" t="s">
        <v>1063</v>
      </c>
      <c r="K5750" s="33">
        <v>3.388</v>
      </c>
      <c r="L5750" s="33">
        <f>L5744+L5748+L5749</f>
        <v>3.388</v>
      </c>
    </row>
    <row r="5752" spans="1:6" ht="28.5">
      <c r="A5752" s="30" t="s">
        <v>444</v>
      </c>
      <c r="D5752" s="31" t="s">
        <v>999</v>
      </c>
      <c r="E5752" s="32" t="s">
        <v>722</v>
      </c>
      <c r="F5752" s="30">
        <v>100</v>
      </c>
    </row>
    <row r="5754" ht="14.25">
      <c r="D5754" s="31" t="s">
        <v>1070</v>
      </c>
    </row>
    <row r="5755" spans="6:11" ht="14.25">
      <c r="F5755" s="30" t="s">
        <v>1053</v>
      </c>
      <c r="G5755" s="30" t="s">
        <v>720</v>
      </c>
      <c r="H5755" s="30" t="s">
        <v>1046</v>
      </c>
      <c r="I5755" s="30" t="s">
        <v>1047</v>
      </c>
      <c r="J5755" s="30" t="s">
        <v>1048</v>
      </c>
      <c r="K5755" s="33" t="s">
        <v>1054</v>
      </c>
    </row>
    <row r="5756" spans="4:12" ht="14.25">
      <c r="D5756" s="31" t="s">
        <v>409</v>
      </c>
      <c r="E5756" s="32" t="s">
        <v>722</v>
      </c>
      <c r="F5756" s="30">
        <v>1</v>
      </c>
      <c r="G5756" s="30">
        <v>6</v>
      </c>
      <c r="H5756" s="30">
        <v>0</v>
      </c>
      <c r="I5756" s="30">
        <v>6</v>
      </c>
      <c r="J5756" s="30">
        <v>1</v>
      </c>
      <c r="K5756" s="33">
        <v>6</v>
      </c>
      <c r="L5756" s="33">
        <f>F5756*G5756*(1+H5756*0.01)*J5756</f>
        <v>6</v>
      </c>
    </row>
    <row r="5757" ht="14.25">
      <c r="D5757" s="31" t="s">
        <v>1058</v>
      </c>
    </row>
    <row r="5758" spans="4:12" ht="14.25">
      <c r="D5758" s="31" t="s">
        <v>1073</v>
      </c>
      <c r="F5758" s="30">
        <v>10</v>
      </c>
      <c r="K5758" s="33">
        <v>0.6</v>
      </c>
      <c r="L5758" s="33">
        <f>L5756*F5758*0.01</f>
        <v>0.6</v>
      </c>
    </row>
    <row r="5759" spans="4:12" ht="14.25">
      <c r="D5759" s="31" t="s">
        <v>1060</v>
      </c>
      <c r="K5759" s="33">
        <v>6</v>
      </c>
      <c r="L5759" s="33">
        <f>L5756</f>
        <v>6</v>
      </c>
    </row>
    <row r="5760" spans="4:12" ht="14.25">
      <c r="D5760" s="31" t="s">
        <v>1061</v>
      </c>
      <c r="K5760" s="33">
        <v>0.6</v>
      </c>
      <c r="L5760" s="33">
        <f>L5758</f>
        <v>0.6</v>
      </c>
    </row>
    <row r="5761" spans="4:12" ht="14.25">
      <c r="D5761" s="31" t="s">
        <v>1062</v>
      </c>
      <c r="F5761" s="30">
        <v>10</v>
      </c>
      <c r="K5761" s="33">
        <v>0.66</v>
      </c>
      <c r="L5761" s="33">
        <f>L5756*F5761*0.01+L5758*F5761*0.01</f>
        <v>0.6599999999999999</v>
      </c>
    </row>
    <row r="5762" spans="4:12" ht="14.25">
      <c r="D5762" s="31" t="s">
        <v>1063</v>
      </c>
      <c r="K5762" s="33">
        <v>7.26</v>
      </c>
      <c r="L5762" s="33">
        <f>L5756+L5760+L5761</f>
        <v>7.26</v>
      </c>
    </row>
    <row r="5764" spans="1:6" ht="28.5">
      <c r="A5764" s="30" t="s">
        <v>446</v>
      </c>
      <c r="D5764" s="31" t="s">
        <v>1000</v>
      </c>
      <c r="E5764" s="32" t="s">
        <v>722</v>
      </c>
      <c r="F5764" s="30">
        <v>410</v>
      </c>
    </row>
    <row r="5766" ht="14.25">
      <c r="D5766" s="31" t="s">
        <v>1070</v>
      </c>
    </row>
    <row r="5767" spans="6:11" ht="14.25">
      <c r="F5767" s="30" t="s">
        <v>1053</v>
      </c>
      <c r="G5767" s="30" t="s">
        <v>720</v>
      </c>
      <c r="H5767" s="30" t="s">
        <v>1046</v>
      </c>
      <c r="I5767" s="30" t="s">
        <v>1047</v>
      </c>
      <c r="J5767" s="30" t="s">
        <v>1048</v>
      </c>
      <c r="K5767" s="33" t="s">
        <v>1054</v>
      </c>
    </row>
    <row r="5768" spans="4:12" ht="14.25">
      <c r="D5768" s="31" t="s">
        <v>411</v>
      </c>
      <c r="E5768" s="32" t="s">
        <v>722</v>
      </c>
      <c r="F5768" s="30">
        <v>1</v>
      </c>
      <c r="G5768" s="30">
        <v>6</v>
      </c>
      <c r="H5768" s="30">
        <v>0</v>
      </c>
      <c r="I5768" s="30">
        <v>6</v>
      </c>
      <c r="J5768" s="30">
        <v>1</v>
      </c>
      <c r="K5768" s="33">
        <v>6</v>
      </c>
      <c r="L5768" s="33">
        <f>F5768*G5768*(1+H5768*0.01)*J5768</f>
        <v>6</v>
      </c>
    </row>
    <row r="5769" ht="14.25">
      <c r="D5769" s="31" t="s">
        <v>1058</v>
      </c>
    </row>
    <row r="5770" spans="4:12" ht="14.25">
      <c r="D5770" s="31" t="s">
        <v>1073</v>
      </c>
      <c r="F5770" s="30">
        <v>10</v>
      </c>
      <c r="K5770" s="33">
        <v>0.6</v>
      </c>
      <c r="L5770" s="33">
        <f>L5768*F5770*0.01</f>
        <v>0.6</v>
      </c>
    </row>
    <row r="5771" spans="4:12" ht="14.25">
      <c r="D5771" s="31" t="s">
        <v>1060</v>
      </c>
      <c r="K5771" s="33">
        <v>6</v>
      </c>
      <c r="L5771" s="33">
        <f>L5768</f>
        <v>6</v>
      </c>
    </row>
    <row r="5772" spans="4:12" ht="14.25">
      <c r="D5772" s="31" t="s">
        <v>1061</v>
      </c>
      <c r="K5772" s="33">
        <v>0.6</v>
      </c>
      <c r="L5772" s="33">
        <f>L5770</f>
        <v>0.6</v>
      </c>
    </row>
    <row r="5773" spans="4:12" ht="14.25">
      <c r="D5773" s="31" t="s">
        <v>1062</v>
      </c>
      <c r="F5773" s="30">
        <v>10</v>
      </c>
      <c r="K5773" s="33">
        <v>0.66</v>
      </c>
      <c r="L5773" s="33">
        <f>L5768*F5773*0.01+L5770*F5773*0.01</f>
        <v>0.6599999999999999</v>
      </c>
    </row>
    <row r="5774" spans="4:12" ht="14.25">
      <c r="D5774" s="31" t="s">
        <v>1063</v>
      </c>
      <c r="K5774" s="33">
        <v>7.26</v>
      </c>
      <c r="L5774" s="33">
        <f>L5768+L5772+L5773</f>
        <v>7.26</v>
      </c>
    </row>
    <row r="5776" spans="1:6" ht="28.5">
      <c r="A5776" s="30" t="s">
        <v>448</v>
      </c>
      <c r="D5776" s="31" t="s">
        <v>1001</v>
      </c>
      <c r="E5776" s="32" t="s">
        <v>722</v>
      </c>
      <c r="F5776" s="30">
        <v>77</v>
      </c>
    </row>
    <row r="5778" ht="14.25">
      <c r="D5778" s="31" t="s">
        <v>1070</v>
      </c>
    </row>
    <row r="5779" spans="6:11" ht="14.25">
      <c r="F5779" s="30" t="s">
        <v>1053</v>
      </c>
      <c r="G5779" s="30" t="s">
        <v>720</v>
      </c>
      <c r="H5779" s="30" t="s">
        <v>1046</v>
      </c>
      <c r="I5779" s="30" t="s">
        <v>1047</v>
      </c>
      <c r="J5779" s="30" t="s">
        <v>1048</v>
      </c>
      <c r="K5779" s="33" t="s">
        <v>1054</v>
      </c>
    </row>
    <row r="5780" spans="4:12" ht="14.25">
      <c r="D5780" s="31" t="s">
        <v>413</v>
      </c>
      <c r="E5780" s="32" t="s">
        <v>722</v>
      </c>
      <c r="F5780" s="30">
        <v>1</v>
      </c>
      <c r="G5780" s="30">
        <v>8.45</v>
      </c>
      <c r="H5780" s="30">
        <v>0</v>
      </c>
      <c r="I5780" s="30">
        <v>8.45</v>
      </c>
      <c r="J5780" s="30">
        <v>1</v>
      </c>
      <c r="K5780" s="33">
        <v>8.45</v>
      </c>
      <c r="L5780" s="33">
        <f>F5780*G5780*(1+H5780*0.01)*J5780</f>
        <v>8.45</v>
      </c>
    </row>
    <row r="5781" ht="14.25">
      <c r="D5781" s="31" t="s">
        <v>1058</v>
      </c>
    </row>
    <row r="5782" spans="4:12" ht="14.25">
      <c r="D5782" s="31" t="s">
        <v>1073</v>
      </c>
      <c r="F5782" s="30">
        <v>10</v>
      </c>
      <c r="K5782" s="33">
        <v>0.845</v>
      </c>
      <c r="L5782" s="33">
        <f>L5780*F5782*0.01</f>
        <v>0.845</v>
      </c>
    </row>
    <row r="5783" spans="4:12" ht="14.25">
      <c r="D5783" s="31" t="s">
        <v>1060</v>
      </c>
      <c r="K5783" s="33">
        <v>8.45</v>
      </c>
      <c r="L5783" s="33">
        <f>L5780</f>
        <v>8.45</v>
      </c>
    </row>
    <row r="5784" spans="4:12" ht="14.25">
      <c r="D5784" s="31" t="s">
        <v>1061</v>
      </c>
      <c r="K5784" s="33">
        <v>0.845</v>
      </c>
      <c r="L5784" s="33">
        <f>L5782</f>
        <v>0.845</v>
      </c>
    </row>
    <row r="5785" spans="4:12" ht="14.25">
      <c r="D5785" s="31" t="s">
        <v>1062</v>
      </c>
      <c r="F5785" s="30">
        <v>10</v>
      </c>
      <c r="K5785" s="33">
        <v>0.9295</v>
      </c>
      <c r="L5785" s="33">
        <f>L5780*F5785*0.01+L5782*F5785*0.01</f>
        <v>0.9295</v>
      </c>
    </row>
    <row r="5786" spans="4:12" ht="14.25">
      <c r="D5786" s="31" t="s">
        <v>1063</v>
      </c>
      <c r="K5786" s="33">
        <v>10.2245</v>
      </c>
      <c r="L5786" s="33">
        <f>L5780+L5784+L5785</f>
        <v>10.224499999999999</v>
      </c>
    </row>
    <row r="5788" spans="1:6" ht="28.5">
      <c r="A5788" s="30" t="s">
        <v>450</v>
      </c>
      <c r="D5788" s="31" t="s">
        <v>1002</v>
      </c>
      <c r="E5788" s="32" t="s">
        <v>722</v>
      </c>
      <c r="F5788" s="30">
        <v>148</v>
      </c>
    </row>
    <row r="5790" ht="14.25">
      <c r="D5790" s="31" t="s">
        <v>1070</v>
      </c>
    </row>
    <row r="5791" spans="6:11" ht="14.25">
      <c r="F5791" s="30" t="s">
        <v>1053</v>
      </c>
      <c r="G5791" s="30" t="s">
        <v>720</v>
      </c>
      <c r="H5791" s="30" t="s">
        <v>1046</v>
      </c>
      <c r="I5791" s="30" t="s">
        <v>1047</v>
      </c>
      <c r="J5791" s="30" t="s">
        <v>1048</v>
      </c>
      <c r="K5791" s="33" t="s">
        <v>1054</v>
      </c>
    </row>
    <row r="5792" spans="4:12" ht="14.25">
      <c r="D5792" s="31" t="s">
        <v>415</v>
      </c>
      <c r="E5792" s="32" t="s">
        <v>722</v>
      </c>
      <c r="F5792" s="30">
        <v>1</v>
      </c>
      <c r="G5792" s="30">
        <v>6</v>
      </c>
      <c r="H5792" s="30">
        <v>0</v>
      </c>
      <c r="I5792" s="30">
        <v>6</v>
      </c>
      <c r="J5792" s="30">
        <v>1</v>
      </c>
      <c r="K5792" s="33">
        <v>6</v>
      </c>
      <c r="L5792" s="33">
        <f>F5792*G5792*(1+H5792*0.01)*J5792</f>
        <v>6</v>
      </c>
    </row>
    <row r="5793" ht="14.25">
      <c r="D5793" s="31" t="s">
        <v>1058</v>
      </c>
    </row>
    <row r="5794" spans="4:12" ht="14.25">
      <c r="D5794" s="31" t="s">
        <v>1073</v>
      </c>
      <c r="F5794" s="30">
        <v>10</v>
      </c>
      <c r="K5794" s="33">
        <v>0.6</v>
      </c>
      <c r="L5794" s="33">
        <f>L5792*F5794*0.01</f>
        <v>0.6</v>
      </c>
    </row>
    <row r="5795" spans="4:12" ht="14.25">
      <c r="D5795" s="31" t="s">
        <v>1060</v>
      </c>
      <c r="K5795" s="33">
        <v>6</v>
      </c>
      <c r="L5795" s="33">
        <f>L5792</f>
        <v>6</v>
      </c>
    </row>
    <row r="5796" spans="4:12" ht="14.25">
      <c r="D5796" s="31" t="s">
        <v>1061</v>
      </c>
      <c r="K5796" s="33">
        <v>0.6</v>
      </c>
      <c r="L5796" s="33">
        <f>L5794</f>
        <v>0.6</v>
      </c>
    </row>
    <row r="5797" spans="4:12" ht="14.25">
      <c r="D5797" s="31" t="s">
        <v>1062</v>
      </c>
      <c r="F5797" s="30">
        <v>10</v>
      </c>
      <c r="K5797" s="33">
        <v>0.66</v>
      </c>
      <c r="L5797" s="33">
        <f>L5792*F5797*0.01+L5794*F5797*0.01</f>
        <v>0.6599999999999999</v>
      </c>
    </row>
    <row r="5798" spans="4:12" ht="14.25">
      <c r="D5798" s="31" t="s">
        <v>1063</v>
      </c>
      <c r="K5798" s="33">
        <v>7.26</v>
      </c>
      <c r="L5798" s="33">
        <f>L5792+L5796+L5797</f>
        <v>7.26</v>
      </c>
    </row>
    <row r="5800" spans="1:6" ht="28.5">
      <c r="A5800" s="30" t="s">
        <v>452</v>
      </c>
      <c r="D5800" s="31" t="s">
        <v>1003</v>
      </c>
      <c r="E5800" s="32" t="s">
        <v>722</v>
      </c>
      <c r="F5800" s="30">
        <v>105</v>
      </c>
    </row>
    <row r="5802" ht="14.25">
      <c r="D5802" s="31" t="s">
        <v>1070</v>
      </c>
    </row>
    <row r="5803" spans="6:11" ht="14.25">
      <c r="F5803" s="30" t="s">
        <v>1053</v>
      </c>
      <c r="G5803" s="30" t="s">
        <v>720</v>
      </c>
      <c r="H5803" s="30" t="s">
        <v>1046</v>
      </c>
      <c r="I5803" s="30" t="s">
        <v>1047</v>
      </c>
      <c r="J5803" s="30" t="s">
        <v>1048</v>
      </c>
      <c r="K5803" s="33" t="s">
        <v>1054</v>
      </c>
    </row>
    <row r="5804" spans="4:12" ht="14.25">
      <c r="D5804" s="31" t="s">
        <v>417</v>
      </c>
      <c r="E5804" s="32" t="s">
        <v>722</v>
      </c>
      <c r="F5804" s="30">
        <v>1</v>
      </c>
      <c r="G5804" s="30">
        <v>2.8</v>
      </c>
      <c r="H5804" s="30">
        <v>0</v>
      </c>
      <c r="I5804" s="30">
        <v>2.8</v>
      </c>
      <c r="J5804" s="30">
        <v>1</v>
      </c>
      <c r="K5804" s="33">
        <v>2.8</v>
      </c>
      <c r="L5804" s="33">
        <f>F5804*G5804*(1+H5804*0.01)*J5804</f>
        <v>2.8</v>
      </c>
    </row>
    <row r="5805" ht="14.25">
      <c r="D5805" s="31" t="s">
        <v>1058</v>
      </c>
    </row>
    <row r="5806" spans="4:12" ht="14.25">
      <c r="D5806" s="31" t="s">
        <v>1073</v>
      </c>
      <c r="F5806" s="30">
        <v>10</v>
      </c>
      <c r="K5806" s="33">
        <v>0.28</v>
      </c>
      <c r="L5806" s="33">
        <f>L5804*F5806*0.01</f>
        <v>0.28</v>
      </c>
    </row>
    <row r="5807" spans="4:12" ht="14.25">
      <c r="D5807" s="31" t="s">
        <v>1060</v>
      </c>
      <c r="K5807" s="33">
        <v>2.8</v>
      </c>
      <c r="L5807" s="33">
        <f>L5804</f>
        <v>2.8</v>
      </c>
    </row>
    <row r="5808" spans="4:12" ht="14.25">
      <c r="D5808" s="31" t="s">
        <v>1061</v>
      </c>
      <c r="K5808" s="33">
        <v>0.28</v>
      </c>
      <c r="L5808" s="33">
        <f>L5806</f>
        <v>0.28</v>
      </c>
    </row>
    <row r="5809" spans="4:12" ht="14.25">
      <c r="D5809" s="31" t="s">
        <v>1062</v>
      </c>
      <c r="F5809" s="30">
        <v>10</v>
      </c>
      <c r="K5809" s="33">
        <v>0.308</v>
      </c>
      <c r="L5809" s="33">
        <f>L5804*F5809*0.01+L5806*F5809*0.01</f>
        <v>0.30800000000000005</v>
      </c>
    </row>
    <row r="5810" spans="4:12" ht="14.25">
      <c r="D5810" s="31" t="s">
        <v>1063</v>
      </c>
      <c r="K5810" s="33">
        <v>3.388</v>
      </c>
      <c r="L5810" s="33">
        <f>L5804+L5808+L5809</f>
        <v>3.388</v>
      </c>
    </row>
    <row r="5812" spans="1:6" ht="28.5">
      <c r="A5812" s="30" t="s">
        <v>454</v>
      </c>
      <c r="D5812" s="31" t="s">
        <v>1004</v>
      </c>
      <c r="E5812" s="32" t="s">
        <v>722</v>
      </c>
      <c r="F5812" s="30">
        <v>1385</v>
      </c>
    </row>
    <row r="5814" ht="14.25">
      <c r="D5814" s="31" t="s">
        <v>1070</v>
      </c>
    </row>
    <row r="5815" spans="6:11" ht="14.25">
      <c r="F5815" s="30" t="s">
        <v>1053</v>
      </c>
      <c r="G5815" s="30" t="s">
        <v>720</v>
      </c>
      <c r="H5815" s="30" t="s">
        <v>1046</v>
      </c>
      <c r="I5815" s="30" t="s">
        <v>1047</v>
      </c>
      <c r="J5815" s="30" t="s">
        <v>1048</v>
      </c>
      <c r="K5815" s="33" t="s">
        <v>1054</v>
      </c>
    </row>
    <row r="5816" spans="4:12" ht="14.25">
      <c r="D5816" s="31" t="s">
        <v>419</v>
      </c>
      <c r="E5816" s="32" t="s">
        <v>722</v>
      </c>
      <c r="F5816" s="30">
        <v>1</v>
      </c>
      <c r="G5816" s="30">
        <v>2.8</v>
      </c>
      <c r="H5816" s="30">
        <v>0</v>
      </c>
      <c r="I5816" s="30">
        <v>2.8</v>
      </c>
      <c r="J5816" s="30">
        <v>1</v>
      </c>
      <c r="K5816" s="33">
        <v>2.8</v>
      </c>
      <c r="L5816" s="33">
        <f>F5816*G5816*(1+H5816*0.01)*J5816</f>
        <v>2.8</v>
      </c>
    </row>
    <row r="5817" ht="14.25">
      <c r="D5817" s="31" t="s">
        <v>1058</v>
      </c>
    </row>
    <row r="5818" spans="4:12" ht="14.25">
      <c r="D5818" s="31" t="s">
        <v>1073</v>
      </c>
      <c r="F5818" s="30">
        <v>10</v>
      </c>
      <c r="K5818" s="33">
        <v>0.28</v>
      </c>
      <c r="L5818" s="33">
        <f>L5816*F5818*0.01</f>
        <v>0.28</v>
      </c>
    </row>
    <row r="5819" spans="4:12" ht="14.25">
      <c r="D5819" s="31" t="s">
        <v>1060</v>
      </c>
      <c r="K5819" s="33">
        <v>2.8</v>
      </c>
      <c r="L5819" s="33">
        <f>L5816</f>
        <v>2.8</v>
      </c>
    </row>
    <row r="5820" spans="4:12" ht="14.25">
      <c r="D5820" s="31" t="s">
        <v>1061</v>
      </c>
      <c r="K5820" s="33">
        <v>0.28</v>
      </c>
      <c r="L5820" s="33">
        <f>L5818</f>
        <v>0.28</v>
      </c>
    </row>
    <row r="5821" spans="4:12" ht="14.25">
      <c r="D5821" s="31" t="s">
        <v>1062</v>
      </c>
      <c r="F5821" s="30">
        <v>10</v>
      </c>
      <c r="K5821" s="33">
        <v>0.308</v>
      </c>
      <c r="L5821" s="33">
        <f>L5816*F5821*0.01+L5818*F5821*0.01</f>
        <v>0.30800000000000005</v>
      </c>
    </row>
    <row r="5822" spans="4:12" ht="14.25">
      <c r="D5822" s="31" t="s">
        <v>1063</v>
      </c>
      <c r="K5822" s="33">
        <v>3.388</v>
      </c>
      <c r="L5822" s="33">
        <f>L5816+L5820+L5821</f>
        <v>3.388</v>
      </c>
    </row>
    <row r="5824" spans="1:6" ht="28.5">
      <c r="A5824" s="30" t="s">
        <v>456</v>
      </c>
      <c r="D5824" s="31" t="s">
        <v>1005</v>
      </c>
      <c r="E5824" s="32" t="s">
        <v>722</v>
      </c>
      <c r="F5824" s="30">
        <v>920</v>
      </c>
    </row>
    <row r="5826" ht="14.25">
      <c r="D5826" s="31" t="s">
        <v>1070</v>
      </c>
    </row>
    <row r="5827" spans="6:11" ht="14.25">
      <c r="F5827" s="30" t="s">
        <v>1053</v>
      </c>
      <c r="G5827" s="30" t="s">
        <v>720</v>
      </c>
      <c r="H5827" s="30" t="s">
        <v>1046</v>
      </c>
      <c r="I5827" s="30" t="s">
        <v>1047</v>
      </c>
      <c r="J5827" s="30" t="s">
        <v>1048</v>
      </c>
      <c r="K5827" s="33" t="s">
        <v>1054</v>
      </c>
    </row>
    <row r="5828" spans="4:12" ht="14.25">
      <c r="D5828" s="31" t="s">
        <v>421</v>
      </c>
      <c r="E5828" s="32" t="s">
        <v>722</v>
      </c>
      <c r="F5828" s="30">
        <v>1</v>
      </c>
      <c r="G5828" s="30">
        <v>2.8</v>
      </c>
      <c r="H5828" s="30">
        <v>0</v>
      </c>
      <c r="I5828" s="30">
        <v>2.8</v>
      </c>
      <c r="J5828" s="30">
        <v>1</v>
      </c>
      <c r="K5828" s="33">
        <v>2.8</v>
      </c>
      <c r="L5828" s="33">
        <f>F5828*G5828*(1+H5828*0.01)*J5828</f>
        <v>2.8</v>
      </c>
    </row>
    <row r="5829" ht="14.25">
      <c r="D5829" s="31" t="s">
        <v>1058</v>
      </c>
    </row>
    <row r="5830" spans="4:12" ht="14.25">
      <c r="D5830" s="31" t="s">
        <v>1073</v>
      </c>
      <c r="F5830" s="30">
        <v>10</v>
      </c>
      <c r="K5830" s="33">
        <v>0.28</v>
      </c>
      <c r="L5830" s="33">
        <f>L5828*F5830*0.01</f>
        <v>0.28</v>
      </c>
    </row>
    <row r="5831" spans="4:12" ht="14.25">
      <c r="D5831" s="31" t="s">
        <v>1060</v>
      </c>
      <c r="K5831" s="33">
        <v>2.8</v>
      </c>
      <c r="L5831" s="33">
        <f>L5828</f>
        <v>2.8</v>
      </c>
    </row>
    <row r="5832" spans="4:12" ht="14.25">
      <c r="D5832" s="31" t="s">
        <v>1061</v>
      </c>
      <c r="K5832" s="33">
        <v>0.28</v>
      </c>
      <c r="L5832" s="33">
        <f>L5830</f>
        <v>0.28</v>
      </c>
    </row>
    <row r="5833" spans="4:12" ht="14.25">
      <c r="D5833" s="31" t="s">
        <v>1062</v>
      </c>
      <c r="F5833" s="30">
        <v>10</v>
      </c>
      <c r="K5833" s="33">
        <v>0.308</v>
      </c>
      <c r="L5833" s="33">
        <f>L5828*F5833*0.01+L5830*F5833*0.01</f>
        <v>0.30800000000000005</v>
      </c>
    </row>
    <row r="5834" spans="4:12" ht="14.25">
      <c r="D5834" s="31" t="s">
        <v>1063</v>
      </c>
      <c r="K5834" s="33">
        <v>3.388</v>
      </c>
      <c r="L5834" s="33">
        <f>L5828+L5832+L5833</f>
        <v>3.388</v>
      </c>
    </row>
    <row r="5836" spans="1:6" ht="28.5">
      <c r="A5836" s="30" t="s">
        <v>458</v>
      </c>
      <c r="D5836" s="31" t="s">
        <v>1006</v>
      </c>
      <c r="E5836" s="32" t="s">
        <v>722</v>
      </c>
      <c r="F5836" s="30">
        <v>576</v>
      </c>
    </row>
    <row r="5838" ht="14.25">
      <c r="D5838" s="31" t="s">
        <v>1070</v>
      </c>
    </row>
    <row r="5839" spans="6:11" ht="14.25">
      <c r="F5839" s="30" t="s">
        <v>1053</v>
      </c>
      <c r="G5839" s="30" t="s">
        <v>720</v>
      </c>
      <c r="H5839" s="30" t="s">
        <v>1046</v>
      </c>
      <c r="I5839" s="30" t="s">
        <v>1047</v>
      </c>
      <c r="J5839" s="30" t="s">
        <v>1048</v>
      </c>
      <c r="K5839" s="33" t="s">
        <v>1054</v>
      </c>
    </row>
    <row r="5840" spans="4:12" ht="14.25">
      <c r="D5840" s="31" t="s">
        <v>423</v>
      </c>
      <c r="E5840" s="32" t="s">
        <v>722</v>
      </c>
      <c r="F5840" s="30">
        <v>1</v>
      </c>
      <c r="G5840" s="30">
        <v>4.5</v>
      </c>
      <c r="H5840" s="30">
        <v>0</v>
      </c>
      <c r="I5840" s="30">
        <v>4.5</v>
      </c>
      <c r="J5840" s="30">
        <v>1</v>
      </c>
      <c r="K5840" s="33">
        <v>4.5</v>
      </c>
      <c r="L5840" s="33">
        <f>F5840*G5840*(1+H5840*0.01)*J5840</f>
        <v>4.5</v>
      </c>
    </row>
    <row r="5841" ht="14.25">
      <c r="D5841" s="31" t="s">
        <v>1058</v>
      </c>
    </row>
    <row r="5842" spans="4:12" ht="14.25">
      <c r="D5842" s="31" t="s">
        <v>1073</v>
      </c>
      <c r="F5842" s="30">
        <v>10</v>
      </c>
      <c r="K5842" s="33">
        <v>0.45</v>
      </c>
      <c r="L5842" s="33">
        <f>L5840*F5842*0.01</f>
        <v>0.45</v>
      </c>
    </row>
    <row r="5843" spans="4:12" ht="14.25">
      <c r="D5843" s="31" t="s">
        <v>1060</v>
      </c>
      <c r="K5843" s="33">
        <v>4.5</v>
      </c>
      <c r="L5843" s="33">
        <f>L5840</f>
        <v>4.5</v>
      </c>
    </row>
    <row r="5844" spans="4:12" ht="14.25">
      <c r="D5844" s="31" t="s">
        <v>1061</v>
      </c>
      <c r="K5844" s="33">
        <v>0.45</v>
      </c>
      <c r="L5844" s="33">
        <f>L5842</f>
        <v>0.45</v>
      </c>
    </row>
    <row r="5845" spans="4:12" ht="14.25">
      <c r="D5845" s="31" t="s">
        <v>1062</v>
      </c>
      <c r="F5845" s="30">
        <v>10</v>
      </c>
      <c r="K5845" s="33">
        <v>0.495</v>
      </c>
      <c r="L5845" s="33">
        <f>L5840*F5845*0.01+L5842*F5845*0.01</f>
        <v>0.495</v>
      </c>
    </row>
    <row r="5846" spans="4:12" ht="14.25">
      <c r="D5846" s="31" t="s">
        <v>1063</v>
      </c>
      <c r="K5846" s="33">
        <v>5.445</v>
      </c>
      <c r="L5846" s="33">
        <f>L5840+L5844+L5845</f>
        <v>5.445</v>
      </c>
    </row>
    <row r="5848" spans="1:6" ht="28.5">
      <c r="A5848" s="30" t="s">
        <v>460</v>
      </c>
      <c r="D5848" s="31" t="s">
        <v>1007</v>
      </c>
      <c r="E5848" s="32" t="s">
        <v>722</v>
      </c>
      <c r="F5848" s="30">
        <v>710</v>
      </c>
    </row>
    <row r="5850" ht="14.25">
      <c r="D5850" s="31" t="s">
        <v>1070</v>
      </c>
    </row>
    <row r="5851" spans="6:11" ht="14.25">
      <c r="F5851" s="30" t="s">
        <v>1053</v>
      </c>
      <c r="G5851" s="30" t="s">
        <v>720</v>
      </c>
      <c r="H5851" s="30" t="s">
        <v>1046</v>
      </c>
      <c r="I5851" s="30" t="s">
        <v>1047</v>
      </c>
      <c r="J5851" s="30" t="s">
        <v>1048</v>
      </c>
      <c r="K5851" s="33" t="s">
        <v>1054</v>
      </c>
    </row>
    <row r="5852" spans="4:12" ht="14.25">
      <c r="D5852" s="31" t="s">
        <v>425</v>
      </c>
      <c r="E5852" s="32" t="s">
        <v>722</v>
      </c>
      <c r="F5852" s="30">
        <v>1</v>
      </c>
      <c r="G5852" s="30">
        <v>2.8</v>
      </c>
      <c r="H5852" s="30">
        <v>0</v>
      </c>
      <c r="I5852" s="30">
        <v>2.8</v>
      </c>
      <c r="J5852" s="30">
        <v>1</v>
      </c>
      <c r="K5852" s="33">
        <v>2.8</v>
      </c>
      <c r="L5852" s="33">
        <f>F5852*G5852*(1+H5852*0.01)*J5852</f>
        <v>2.8</v>
      </c>
    </row>
    <row r="5853" ht="14.25">
      <c r="D5853" s="31" t="s">
        <v>1058</v>
      </c>
    </row>
    <row r="5854" spans="4:12" ht="14.25">
      <c r="D5854" s="31" t="s">
        <v>1073</v>
      </c>
      <c r="F5854" s="30">
        <v>10</v>
      </c>
      <c r="K5854" s="33">
        <v>0.28</v>
      </c>
      <c r="L5854" s="33">
        <f>L5852*F5854*0.01</f>
        <v>0.28</v>
      </c>
    </row>
    <row r="5855" spans="4:12" ht="14.25">
      <c r="D5855" s="31" t="s">
        <v>1060</v>
      </c>
      <c r="K5855" s="33">
        <v>2.8</v>
      </c>
      <c r="L5855" s="33">
        <f>L5852</f>
        <v>2.8</v>
      </c>
    </row>
    <row r="5856" spans="4:12" ht="14.25">
      <c r="D5856" s="31" t="s">
        <v>1061</v>
      </c>
      <c r="K5856" s="33">
        <v>0.28</v>
      </c>
      <c r="L5856" s="33">
        <f>L5854</f>
        <v>0.28</v>
      </c>
    </row>
    <row r="5857" spans="4:12" ht="14.25">
      <c r="D5857" s="31" t="s">
        <v>1062</v>
      </c>
      <c r="F5857" s="30">
        <v>10</v>
      </c>
      <c r="K5857" s="33">
        <v>0.308</v>
      </c>
      <c r="L5857" s="33">
        <f>L5852*F5857*0.01+L5854*F5857*0.01</f>
        <v>0.30800000000000005</v>
      </c>
    </row>
    <row r="5858" spans="4:12" ht="14.25">
      <c r="D5858" s="31" t="s">
        <v>1063</v>
      </c>
      <c r="K5858" s="33">
        <v>3.388</v>
      </c>
      <c r="L5858" s="33">
        <f>L5852+L5856+L5857</f>
        <v>3.388</v>
      </c>
    </row>
    <row r="5860" spans="1:6" ht="28.5">
      <c r="A5860" s="30" t="s">
        <v>462</v>
      </c>
      <c r="D5860" s="31" t="s">
        <v>1008</v>
      </c>
      <c r="E5860" s="32" t="s">
        <v>722</v>
      </c>
      <c r="F5860" s="30">
        <v>1599</v>
      </c>
    </row>
    <row r="5862" ht="14.25">
      <c r="D5862" s="31" t="s">
        <v>1070</v>
      </c>
    </row>
    <row r="5863" spans="6:11" ht="14.25">
      <c r="F5863" s="30" t="s">
        <v>1053</v>
      </c>
      <c r="G5863" s="30" t="s">
        <v>720</v>
      </c>
      <c r="H5863" s="30" t="s">
        <v>1046</v>
      </c>
      <c r="I5863" s="30" t="s">
        <v>1047</v>
      </c>
      <c r="J5863" s="30" t="s">
        <v>1048</v>
      </c>
      <c r="K5863" s="33" t="s">
        <v>1054</v>
      </c>
    </row>
    <row r="5864" spans="4:12" ht="14.25">
      <c r="D5864" s="31" t="s">
        <v>427</v>
      </c>
      <c r="E5864" s="32" t="s">
        <v>722</v>
      </c>
      <c r="F5864" s="30">
        <v>1</v>
      </c>
      <c r="G5864" s="30">
        <v>1.82</v>
      </c>
      <c r="H5864" s="30">
        <v>0</v>
      </c>
      <c r="I5864" s="30">
        <v>1.82</v>
      </c>
      <c r="J5864" s="30">
        <v>1</v>
      </c>
      <c r="K5864" s="33">
        <v>1.82</v>
      </c>
      <c r="L5864" s="33">
        <f>F5864*G5864*(1+H5864*0.01)*J5864</f>
        <v>1.82</v>
      </c>
    </row>
    <row r="5865" ht="14.25">
      <c r="D5865" s="31" t="s">
        <v>1058</v>
      </c>
    </row>
    <row r="5866" spans="4:12" ht="14.25">
      <c r="D5866" s="31" t="s">
        <v>1073</v>
      </c>
      <c r="F5866" s="30">
        <v>10</v>
      </c>
      <c r="K5866" s="33">
        <v>0.182</v>
      </c>
      <c r="L5866" s="33">
        <f>L5864*F5866*0.01</f>
        <v>0.182</v>
      </c>
    </row>
    <row r="5867" spans="4:12" ht="14.25">
      <c r="D5867" s="31" t="s">
        <v>1060</v>
      </c>
      <c r="K5867" s="33">
        <v>1.82</v>
      </c>
      <c r="L5867" s="33">
        <f>L5864</f>
        <v>1.82</v>
      </c>
    </row>
    <row r="5868" spans="4:12" ht="14.25">
      <c r="D5868" s="31" t="s">
        <v>1061</v>
      </c>
      <c r="K5868" s="33">
        <v>0.182</v>
      </c>
      <c r="L5868" s="33">
        <f>L5866</f>
        <v>0.182</v>
      </c>
    </row>
    <row r="5869" spans="4:12" ht="14.25">
      <c r="D5869" s="31" t="s">
        <v>1062</v>
      </c>
      <c r="F5869" s="30">
        <v>10</v>
      </c>
      <c r="K5869" s="33">
        <v>0.2002</v>
      </c>
      <c r="L5869" s="33">
        <f>L5864*F5869*0.01+L5866*F5869*0.01</f>
        <v>0.2002</v>
      </c>
    </row>
    <row r="5870" spans="4:12" ht="14.25">
      <c r="D5870" s="31" t="s">
        <v>1063</v>
      </c>
      <c r="K5870" s="33">
        <v>2.2022</v>
      </c>
      <c r="L5870" s="33">
        <f>L5864+L5868+L5869</f>
        <v>2.2022000000000004</v>
      </c>
    </row>
    <row r="5872" spans="1:6" ht="28.5">
      <c r="A5872" s="30" t="s">
        <v>464</v>
      </c>
      <c r="D5872" s="31" t="s">
        <v>1009</v>
      </c>
      <c r="E5872" s="32" t="s">
        <v>722</v>
      </c>
      <c r="F5872" s="30">
        <v>1210</v>
      </c>
    </row>
    <row r="5874" ht="14.25">
      <c r="D5874" s="31" t="s">
        <v>1070</v>
      </c>
    </row>
    <row r="5875" spans="6:11" ht="14.25">
      <c r="F5875" s="30" t="s">
        <v>1053</v>
      </c>
      <c r="G5875" s="30" t="s">
        <v>720</v>
      </c>
      <c r="H5875" s="30" t="s">
        <v>1046</v>
      </c>
      <c r="I5875" s="30" t="s">
        <v>1047</v>
      </c>
      <c r="J5875" s="30" t="s">
        <v>1048</v>
      </c>
      <c r="K5875" s="33" t="s">
        <v>1054</v>
      </c>
    </row>
    <row r="5876" spans="4:12" ht="14.25">
      <c r="D5876" s="31" t="s">
        <v>429</v>
      </c>
      <c r="E5876" s="32" t="s">
        <v>722</v>
      </c>
      <c r="F5876" s="30">
        <v>1</v>
      </c>
      <c r="G5876" s="30">
        <v>2.2</v>
      </c>
      <c r="H5876" s="30">
        <v>0</v>
      </c>
      <c r="I5876" s="30">
        <v>2.2</v>
      </c>
      <c r="J5876" s="30">
        <v>1</v>
      </c>
      <c r="K5876" s="33">
        <v>2.2</v>
      </c>
      <c r="L5876" s="33">
        <f>F5876*G5876*(1+H5876*0.01)*J5876</f>
        <v>2.2</v>
      </c>
    </row>
    <row r="5877" ht="14.25">
      <c r="D5877" s="31" t="s">
        <v>1058</v>
      </c>
    </row>
    <row r="5878" spans="4:12" ht="14.25">
      <c r="D5878" s="31" t="s">
        <v>1073</v>
      </c>
      <c r="F5878" s="30">
        <v>10</v>
      </c>
      <c r="K5878" s="33">
        <v>0.22</v>
      </c>
      <c r="L5878" s="33">
        <f>L5876*F5878*0.01</f>
        <v>0.22</v>
      </c>
    </row>
    <row r="5879" spans="4:12" ht="14.25">
      <c r="D5879" s="31" t="s">
        <v>1060</v>
      </c>
      <c r="K5879" s="33">
        <v>2.2</v>
      </c>
      <c r="L5879" s="33">
        <f>L5876</f>
        <v>2.2</v>
      </c>
    </row>
    <row r="5880" spans="4:12" ht="14.25">
      <c r="D5880" s="31" t="s">
        <v>1061</v>
      </c>
      <c r="K5880" s="33">
        <v>0.22</v>
      </c>
      <c r="L5880" s="33">
        <f>L5878</f>
        <v>0.22</v>
      </c>
    </row>
    <row r="5881" spans="4:12" ht="14.25">
      <c r="D5881" s="31" t="s">
        <v>1062</v>
      </c>
      <c r="F5881" s="30">
        <v>10</v>
      </c>
      <c r="K5881" s="33">
        <v>0.242</v>
      </c>
      <c r="L5881" s="33">
        <f>L5876*F5881*0.01+L5878*F5881*0.01</f>
        <v>0.242</v>
      </c>
    </row>
    <row r="5882" spans="4:12" ht="14.25">
      <c r="D5882" s="31" t="s">
        <v>1063</v>
      </c>
      <c r="K5882" s="33">
        <v>2.662</v>
      </c>
      <c r="L5882" s="33">
        <f>L5876+L5880+L5881</f>
        <v>2.6620000000000004</v>
      </c>
    </row>
    <row r="5884" spans="1:6" ht="28.5">
      <c r="A5884" s="30" t="s">
        <v>466</v>
      </c>
      <c r="D5884" s="31" t="s">
        <v>1010</v>
      </c>
      <c r="E5884" s="32" t="s">
        <v>722</v>
      </c>
      <c r="F5884" s="30">
        <v>195</v>
      </c>
    </row>
    <row r="5886" ht="14.25">
      <c r="D5886" s="31" t="s">
        <v>1070</v>
      </c>
    </row>
    <row r="5887" spans="6:11" ht="14.25">
      <c r="F5887" s="30" t="s">
        <v>1053</v>
      </c>
      <c r="G5887" s="30" t="s">
        <v>720</v>
      </c>
      <c r="H5887" s="30" t="s">
        <v>1046</v>
      </c>
      <c r="I5887" s="30" t="s">
        <v>1047</v>
      </c>
      <c r="J5887" s="30" t="s">
        <v>1048</v>
      </c>
      <c r="K5887" s="33" t="s">
        <v>1054</v>
      </c>
    </row>
    <row r="5888" spans="4:12" ht="14.25">
      <c r="D5888" s="31" t="s">
        <v>431</v>
      </c>
      <c r="E5888" s="32" t="s">
        <v>722</v>
      </c>
      <c r="F5888" s="30">
        <v>1</v>
      </c>
      <c r="G5888" s="30">
        <v>2.8</v>
      </c>
      <c r="H5888" s="30">
        <v>0</v>
      </c>
      <c r="I5888" s="30">
        <v>2.8</v>
      </c>
      <c r="J5888" s="30">
        <v>1</v>
      </c>
      <c r="K5888" s="33">
        <v>2.8</v>
      </c>
      <c r="L5888" s="33">
        <f>F5888*G5888*(1+H5888*0.01)*J5888</f>
        <v>2.8</v>
      </c>
    </row>
    <row r="5889" ht="14.25">
      <c r="D5889" s="31" t="s">
        <v>1058</v>
      </c>
    </row>
    <row r="5890" spans="4:12" ht="14.25">
      <c r="D5890" s="31" t="s">
        <v>1073</v>
      </c>
      <c r="F5890" s="30">
        <v>10</v>
      </c>
      <c r="K5890" s="33">
        <v>0.28</v>
      </c>
      <c r="L5890" s="33">
        <f>L5888*F5890*0.01</f>
        <v>0.28</v>
      </c>
    </row>
    <row r="5891" spans="4:12" ht="14.25">
      <c r="D5891" s="31" t="s">
        <v>1060</v>
      </c>
      <c r="K5891" s="33">
        <v>2.8</v>
      </c>
      <c r="L5891" s="33">
        <f>L5888</f>
        <v>2.8</v>
      </c>
    </row>
    <row r="5892" spans="4:12" ht="14.25">
      <c r="D5892" s="31" t="s">
        <v>1061</v>
      </c>
      <c r="K5892" s="33">
        <v>0.28</v>
      </c>
      <c r="L5892" s="33">
        <f>L5890</f>
        <v>0.28</v>
      </c>
    </row>
    <row r="5893" spans="4:12" ht="14.25">
      <c r="D5893" s="31" t="s">
        <v>1062</v>
      </c>
      <c r="F5893" s="30">
        <v>10</v>
      </c>
      <c r="K5893" s="33">
        <v>0.308</v>
      </c>
      <c r="L5893" s="33">
        <f>L5888*F5893*0.01+L5890*F5893*0.01</f>
        <v>0.30800000000000005</v>
      </c>
    </row>
    <row r="5894" spans="4:12" ht="14.25">
      <c r="D5894" s="31" t="s">
        <v>1063</v>
      </c>
      <c r="K5894" s="33">
        <v>3.388</v>
      </c>
      <c r="L5894" s="33">
        <f>L5888+L5892+L5893</f>
        <v>3.388</v>
      </c>
    </row>
    <row r="5896" spans="1:6" ht="28.5">
      <c r="A5896" s="30" t="s">
        <v>468</v>
      </c>
      <c r="D5896" s="31" t="s">
        <v>983</v>
      </c>
      <c r="E5896" s="32" t="s">
        <v>722</v>
      </c>
      <c r="F5896" s="30">
        <v>555</v>
      </c>
    </row>
    <row r="5898" ht="14.25">
      <c r="D5898" s="31" t="s">
        <v>1070</v>
      </c>
    </row>
    <row r="5899" spans="6:11" ht="14.25">
      <c r="F5899" s="30" t="s">
        <v>1053</v>
      </c>
      <c r="G5899" s="30" t="s">
        <v>720</v>
      </c>
      <c r="H5899" s="30" t="s">
        <v>1046</v>
      </c>
      <c r="I5899" s="30" t="s">
        <v>1047</v>
      </c>
      <c r="J5899" s="30" t="s">
        <v>1048</v>
      </c>
      <c r="K5899" s="33" t="s">
        <v>1054</v>
      </c>
    </row>
    <row r="5900" spans="4:12" ht="14.25">
      <c r="D5900" s="31" t="s">
        <v>433</v>
      </c>
      <c r="E5900" s="32" t="s">
        <v>722</v>
      </c>
      <c r="F5900" s="30">
        <v>1</v>
      </c>
      <c r="G5900" s="30">
        <v>6.5</v>
      </c>
      <c r="H5900" s="30">
        <v>0</v>
      </c>
      <c r="I5900" s="30">
        <v>6.5</v>
      </c>
      <c r="J5900" s="30">
        <v>1</v>
      </c>
      <c r="K5900" s="33">
        <v>6.5</v>
      </c>
      <c r="L5900" s="33">
        <f>F5900*G5900*(1+H5900*0.01)*J5900</f>
        <v>6.5</v>
      </c>
    </row>
    <row r="5901" ht="14.25">
      <c r="D5901" s="31" t="s">
        <v>1058</v>
      </c>
    </row>
    <row r="5902" spans="4:12" ht="14.25">
      <c r="D5902" s="31" t="s">
        <v>1073</v>
      </c>
      <c r="F5902" s="30">
        <v>10</v>
      </c>
      <c r="K5902" s="33">
        <v>0.65</v>
      </c>
      <c r="L5902" s="33">
        <f>L5900*F5902*0.01</f>
        <v>0.65</v>
      </c>
    </row>
    <row r="5903" spans="4:12" ht="14.25">
      <c r="D5903" s="31" t="s">
        <v>1060</v>
      </c>
      <c r="K5903" s="33">
        <v>6.5</v>
      </c>
      <c r="L5903" s="33">
        <f>L5900</f>
        <v>6.5</v>
      </c>
    </row>
    <row r="5904" spans="4:12" ht="14.25">
      <c r="D5904" s="31" t="s">
        <v>1061</v>
      </c>
      <c r="K5904" s="33">
        <v>0.65</v>
      </c>
      <c r="L5904" s="33">
        <f>L5902</f>
        <v>0.65</v>
      </c>
    </row>
    <row r="5905" spans="4:12" ht="14.25">
      <c r="D5905" s="31" t="s">
        <v>1062</v>
      </c>
      <c r="F5905" s="30">
        <v>10</v>
      </c>
      <c r="K5905" s="33">
        <v>0.715</v>
      </c>
      <c r="L5905" s="33">
        <f>L5900*F5905*0.01+L5902*F5905*0.01</f>
        <v>0.7150000000000001</v>
      </c>
    </row>
    <row r="5906" spans="4:12" ht="14.25">
      <c r="D5906" s="31" t="s">
        <v>1063</v>
      </c>
      <c r="K5906" s="33">
        <v>7.865</v>
      </c>
      <c r="L5906" s="33">
        <f>L5900+L5904+L5905</f>
        <v>7.865</v>
      </c>
    </row>
    <row r="5908" spans="1:6" ht="28.5">
      <c r="A5908" s="30" t="s">
        <v>470</v>
      </c>
      <c r="D5908" s="31" t="s">
        <v>984</v>
      </c>
      <c r="E5908" s="32" t="s">
        <v>722</v>
      </c>
      <c r="F5908" s="30">
        <v>220</v>
      </c>
    </row>
    <row r="5910" ht="14.25">
      <c r="D5910" s="31" t="s">
        <v>1070</v>
      </c>
    </row>
    <row r="5911" spans="6:11" ht="14.25">
      <c r="F5911" s="30" t="s">
        <v>1053</v>
      </c>
      <c r="G5911" s="30" t="s">
        <v>720</v>
      </c>
      <c r="H5911" s="30" t="s">
        <v>1046</v>
      </c>
      <c r="I5911" s="30" t="s">
        <v>1047</v>
      </c>
      <c r="J5911" s="30" t="s">
        <v>1048</v>
      </c>
      <c r="K5911" s="33" t="s">
        <v>1054</v>
      </c>
    </row>
    <row r="5912" spans="4:12" ht="14.25">
      <c r="D5912" s="31" t="s">
        <v>435</v>
      </c>
      <c r="E5912" s="32" t="s">
        <v>722</v>
      </c>
      <c r="F5912" s="30">
        <v>1</v>
      </c>
      <c r="G5912" s="30">
        <v>6.5</v>
      </c>
      <c r="H5912" s="30">
        <v>0</v>
      </c>
      <c r="I5912" s="30">
        <v>6.5</v>
      </c>
      <c r="J5912" s="30">
        <v>1</v>
      </c>
      <c r="K5912" s="33">
        <v>6.5</v>
      </c>
      <c r="L5912" s="33">
        <f>F5912*G5912*(1+H5912*0.01)*J5912</f>
        <v>6.5</v>
      </c>
    </row>
    <row r="5913" ht="14.25">
      <c r="D5913" s="31" t="s">
        <v>1058</v>
      </c>
    </row>
    <row r="5914" spans="4:12" ht="14.25">
      <c r="D5914" s="31" t="s">
        <v>1073</v>
      </c>
      <c r="F5914" s="30">
        <v>10</v>
      </c>
      <c r="K5914" s="33">
        <v>0.65</v>
      </c>
      <c r="L5914" s="33">
        <f>L5912*F5914*0.01</f>
        <v>0.65</v>
      </c>
    </row>
    <row r="5915" spans="4:12" ht="14.25">
      <c r="D5915" s="31" t="s">
        <v>1060</v>
      </c>
      <c r="K5915" s="33">
        <v>6.5</v>
      </c>
      <c r="L5915" s="33">
        <f>L5912</f>
        <v>6.5</v>
      </c>
    </row>
    <row r="5916" spans="4:12" ht="14.25">
      <c r="D5916" s="31" t="s">
        <v>1061</v>
      </c>
      <c r="K5916" s="33">
        <v>0.65</v>
      </c>
      <c r="L5916" s="33">
        <f>L5914</f>
        <v>0.65</v>
      </c>
    </row>
    <row r="5917" spans="4:12" ht="14.25">
      <c r="D5917" s="31" t="s">
        <v>1062</v>
      </c>
      <c r="F5917" s="30">
        <v>10</v>
      </c>
      <c r="K5917" s="33">
        <v>0.715</v>
      </c>
      <c r="L5917" s="33">
        <f>L5912*F5917*0.01+L5914*F5917*0.01</f>
        <v>0.7150000000000001</v>
      </c>
    </row>
    <row r="5918" spans="4:12" ht="14.25">
      <c r="D5918" s="31" t="s">
        <v>1063</v>
      </c>
      <c r="K5918" s="33">
        <v>7.865</v>
      </c>
      <c r="L5918" s="33">
        <f>L5912+L5916+L5917</f>
        <v>7.865</v>
      </c>
    </row>
    <row r="5920" spans="1:6" ht="28.5">
      <c r="A5920" s="30" t="s">
        <v>472</v>
      </c>
      <c r="D5920" s="31" t="s">
        <v>985</v>
      </c>
      <c r="E5920" s="32" t="s">
        <v>722</v>
      </c>
      <c r="F5920" s="30">
        <v>161</v>
      </c>
    </row>
    <row r="5922" ht="14.25">
      <c r="D5922" s="31" t="s">
        <v>1070</v>
      </c>
    </row>
    <row r="5923" spans="6:11" ht="14.25">
      <c r="F5923" s="30" t="s">
        <v>1053</v>
      </c>
      <c r="G5923" s="30" t="s">
        <v>720</v>
      </c>
      <c r="H5923" s="30" t="s">
        <v>1046</v>
      </c>
      <c r="I5923" s="30" t="s">
        <v>1047</v>
      </c>
      <c r="J5923" s="30" t="s">
        <v>1048</v>
      </c>
      <c r="K5923" s="33" t="s">
        <v>1054</v>
      </c>
    </row>
    <row r="5924" spans="4:12" ht="14.25">
      <c r="D5924" s="31" t="s">
        <v>437</v>
      </c>
      <c r="E5924" s="32" t="s">
        <v>722</v>
      </c>
      <c r="F5924" s="30">
        <v>1</v>
      </c>
      <c r="G5924" s="30">
        <v>6.5</v>
      </c>
      <c r="H5924" s="30">
        <v>0</v>
      </c>
      <c r="I5924" s="30">
        <v>6.5</v>
      </c>
      <c r="J5924" s="30">
        <v>1</v>
      </c>
      <c r="K5924" s="33">
        <v>6.5</v>
      </c>
      <c r="L5924" s="33">
        <f>F5924*G5924*(1+H5924*0.01)*J5924</f>
        <v>6.5</v>
      </c>
    </row>
    <row r="5925" ht="14.25">
      <c r="D5925" s="31" t="s">
        <v>1058</v>
      </c>
    </row>
    <row r="5926" spans="4:12" ht="14.25">
      <c r="D5926" s="31" t="s">
        <v>1073</v>
      </c>
      <c r="F5926" s="30">
        <v>10</v>
      </c>
      <c r="K5926" s="33">
        <v>0.65</v>
      </c>
      <c r="L5926" s="33">
        <f>L5924*F5926*0.01</f>
        <v>0.65</v>
      </c>
    </row>
    <row r="5927" spans="4:12" ht="14.25">
      <c r="D5927" s="31" t="s">
        <v>1060</v>
      </c>
      <c r="K5927" s="33">
        <v>6.5</v>
      </c>
      <c r="L5927" s="33">
        <f>L5924</f>
        <v>6.5</v>
      </c>
    </row>
    <row r="5928" spans="4:12" ht="14.25">
      <c r="D5928" s="31" t="s">
        <v>1061</v>
      </c>
      <c r="K5928" s="33">
        <v>0.65</v>
      </c>
      <c r="L5928" s="33">
        <f>L5926</f>
        <v>0.65</v>
      </c>
    </row>
    <row r="5929" spans="4:12" ht="14.25">
      <c r="D5929" s="31" t="s">
        <v>1062</v>
      </c>
      <c r="F5929" s="30">
        <v>10</v>
      </c>
      <c r="K5929" s="33">
        <v>0.715</v>
      </c>
      <c r="L5929" s="33">
        <f>L5924*F5929*0.01+L5926*F5929*0.01</f>
        <v>0.7150000000000001</v>
      </c>
    </row>
    <row r="5930" spans="4:12" ht="14.25">
      <c r="D5930" s="31" t="s">
        <v>1063</v>
      </c>
      <c r="K5930" s="33">
        <v>7.865</v>
      </c>
      <c r="L5930" s="33">
        <f>L5924+L5928+L5929</f>
        <v>7.865</v>
      </c>
    </row>
    <row r="5932" spans="1:6" ht="28.5">
      <c r="A5932" s="30" t="s">
        <v>695</v>
      </c>
      <c r="D5932" s="31" t="s">
        <v>986</v>
      </c>
      <c r="E5932" s="32" t="s">
        <v>722</v>
      </c>
      <c r="F5932" s="30">
        <v>145</v>
      </c>
    </row>
    <row r="5934" ht="14.25">
      <c r="D5934" s="31" t="s">
        <v>1070</v>
      </c>
    </row>
    <row r="5935" spans="6:11" ht="14.25">
      <c r="F5935" s="30" t="s">
        <v>1053</v>
      </c>
      <c r="G5935" s="30" t="s">
        <v>720</v>
      </c>
      <c r="H5935" s="30" t="s">
        <v>1046</v>
      </c>
      <c r="I5935" s="30" t="s">
        <v>1047</v>
      </c>
      <c r="J5935" s="30" t="s">
        <v>1048</v>
      </c>
      <c r="K5935" s="33" t="s">
        <v>1054</v>
      </c>
    </row>
    <row r="5936" spans="4:12" ht="14.25">
      <c r="D5936" s="31" t="s">
        <v>439</v>
      </c>
      <c r="E5936" s="32" t="s">
        <v>722</v>
      </c>
      <c r="F5936" s="30">
        <v>1</v>
      </c>
      <c r="G5936" s="30">
        <v>6.5</v>
      </c>
      <c r="H5936" s="30">
        <v>0</v>
      </c>
      <c r="I5936" s="30">
        <v>6.5</v>
      </c>
      <c r="J5936" s="30">
        <v>1</v>
      </c>
      <c r="K5936" s="33">
        <v>6.5</v>
      </c>
      <c r="L5936" s="33">
        <f>F5936*G5936*(1+H5936*0.01)*J5936</f>
        <v>6.5</v>
      </c>
    </row>
    <row r="5937" ht="14.25">
      <c r="D5937" s="31" t="s">
        <v>1058</v>
      </c>
    </row>
    <row r="5938" spans="4:12" ht="14.25">
      <c r="D5938" s="31" t="s">
        <v>1073</v>
      </c>
      <c r="F5938" s="30">
        <v>10</v>
      </c>
      <c r="K5938" s="33">
        <v>0.65</v>
      </c>
      <c r="L5938" s="33">
        <f>L5936*F5938*0.01</f>
        <v>0.65</v>
      </c>
    </row>
    <row r="5939" spans="4:12" ht="14.25">
      <c r="D5939" s="31" t="s">
        <v>1060</v>
      </c>
      <c r="K5939" s="33">
        <v>6.5</v>
      </c>
      <c r="L5939" s="33">
        <f>L5936</f>
        <v>6.5</v>
      </c>
    </row>
    <row r="5940" spans="4:12" ht="14.25">
      <c r="D5940" s="31" t="s">
        <v>1061</v>
      </c>
      <c r="K5940" s="33">
        <v>0.65</v>
      </c>
      <c r="L5940" s="33">
        <f>L5938</f>
        <v>0.65</v>
      </c>
    </row>
    <row r="5941" spans="4:12" ht="14.25">
      <c r="D5941" s="31" t="s">
        <v>1062</v>
      </c>
      <c r="F5941" s="30">
        <v>10</v>
      </c>
      <c r="K5941" s="33">
        <v>0.715</v>
      </c>
      <c r="L5941" s="33">
        <f>L5936*F5941*0.01+L5938*F5941*0.01</f>
        <v>0.7150000000000001</v>
      </c>
    </row>
    <row r="5942" spans="4:12" ht="14.25">
      <c r="D5942" s="31" t="s">
        <v>1063</v>
      </c>
      <c r="K5942" s="33">
        <v>7.865</v>
      </c>
      <c r="L5942" s="33">
        <f>L5936+L5940+L5941</f>
        <v>7.865</v>
      </c>
    </row>
    <row r="5944" spans="1:6" ht="28.5">
      <c r="A5944" s="30" t="s">
        <v>696</v>
      </c>
      <c r="D5944" s="31" t="s">
        <v>987</v>
      </c>
      <c r="E5944" s="32" t="s">
        <v>722</v>
      </c>
      <c r="F5944" s="30">
        <v>100</v>
      </c>
    </row>
    <row r="5946" ht="14.25">
      <c r="D5946" s="31" t="s">
        <v>1070</v>
      </c>
    </row>
    <row r="5947" spans="6:11" ht="14.25">
      <c r="F5947" s="30" t="s">
        <v>1053</v>
      </c>
      <c r="G5947" s="30" t="s">
        <v>720</v>
      </c>
      <c r="H5947" s="30" t="s">
        <v>1046</v>
      </c>
      <c r="I5947" s="30" t="s">
        <v>1047</v>
      </c>
      <c r="J5947" s="30" t="s">
        <v>1048</v>
      </c>
      <c r="K5947" s="33" t="s">
        <v>1054</v>
      </c>
    </row>
    <row r="5948" spans="4:12" ht="14.25">
      <c r="D5948" s="31" t="s">
        <v>441</v>
      </c>
      <c r="E5948" s="32" t="s">
        <v>722</v>
      </c>
      <c r="F5948" s="30">
        <v>1</v>
      </c>
      <c r="G5948" s="30">
        <v>6.5</v>
      </c>
      <c r="H5948" s="30">
        <v>0</v>
      </c>
      <c r="I5948" s="30">
        <v>6.5</v>
      </c>
      <c r="J5948" s="30">
        <v>1</v>
      </c>
      <c r="K5948" s="33">
        <v>6.5</v>
      </c>
      <c r="L5948" s="33">
        <f>F5948*G5948*(1+H5948*0.01)*J5948</f>
        <v>6.5</v>
      </c>
    </row>
    <row r="5949" ht="14.25">
      <c r="D5949" s="31" t="s">
        <v>1058</v>
      </c>
    </row>
    <row r="5950" spans="4:12" ht="14.25">
      <c r="D5950" s="31" t="s">
        <v>1073</v>
      </c>
      <c r="F5950" s="30">
        <v>10</v>
      </c>
      <c r="K5950" s="33">
        <v>0.65</v>
      </c>
      <c r="L5950" s="33">
        <f>L5948*F5950*0.01</f>
        <v>0.65</v>
      </c>
    </row>
    <row r="5951" spans="4:12" ht="14.25">
      <c r="D5951" s="31" t="s">
        <v>1060</v>
      </c>
      <c r="K5951" s="33">
        <v>6.5</v>
      </c>
      <c r="L5951" s="33">
        <f>L5948</f>
        <v>6.5</v>
      </c>
    </row>
    <row r="5952" spans="4:12" ht="14.25">
      <c r="D5952" s="31" t="s">
        <v>1061</v>
      </c>
      <c r="K5952" s="33">
        <v>0.65</v>
      </c>
      <c r="L5952" s="33">
        <f>L5950</f>
        <v>0.65</v>
      </c>
    </row>
    <row r="5953" spans="4:12" ht="14.25">
      <c r="D5953" s="31" t="s">
        <v>1062</v>
      </c>
      <c r="F5953" s="30">
        <v>10</v>
      </c>
      <c r="K5953" s="33">
        <v>0.715</v>
      </c>
      <c r="L5953" s="33">
        <f>L5948*F5953*0.01+L5950*F5953*0.01</f>
        <v>0.7150000000000001</v>
      </c>
    </row>
    <row r="5954" spans="4:12" ht="14.25">
      <c r="D5954" s="31" t="s">
        <v>1063</v>
      </c>
      <c r="K5954" s="33">
        <v>7.865</v>
      </c>
      <c r="L5954" s="33">
        <f>L5948+L5952+L5953</f>
        <v>7.865</v>
      </c>
    </row>
    <row r="5956" spans="1:6" ht="28.5">
      <c r="A5956" s="30" t="s">
        <v>697</v>
      </c>
      <c r="D5956" s="31" t="s">
        <v>988</v>
      </c>
      <c r="E5956" s="32" t="s">
        <v>722</v>
      </c>
      <c r="F5956" s="30">
        <v>401</v>
      </c>
    </row>
    <row r="5958" ht="14.25">
      <c r="D5958" s="31" t="s">
        <v>1070</v>
      </c>
    </row>
    <row r="5959" spans="6:11" ht="14.25">
      <c r="F5959" s="30" t="s">
        <v>1053</v>
      </c>
      <c r="G5959" s="30" t="s">
        <v>720</v>
      </c>
      <c r="H5959" s="30" t="s">
        <v>1046</v>
      </c>
      <c r="I5959" s="30" t="s">
        <v>1047</v>
      </c>
      <c r="J5959" s="30" t="s">
        <v>1048</v>
      </c>
      <c r="K5959" s="33" t="s">
        <v>1054</v>
      </c>
    </row>
    <row r="5960" spans="4:12" ht="14.25">
      <c r="D5960" s="31" t="s">
        <v>443</v>
      </c>
      <c r="E5960" s="32" t="s">
        <v>722</v>
      </c>
      <c r="F5960" s="30">
        <v>1</v>
      </c>
      <c r="G5960" s="30">
        <v>6.5</v>
      </c>
      <c r="H5960" s="30">
        <v>0</v>
      </c>
      <c r="I5960" s="30">
        <v>6.5</v>
      </c>
      <c r="J5960" s="30">
        <v>1</v>
      </c>
      <c r="K5960" s="33">
        <v>6.5</v>
      </c>
      <c r="L5960" s="33">
        <f>F5960*G5960*(1+H5960*0.01)*J5960</f>
        <v>6.5</v>
      </c>
    </row>
    <row r="5961" ht="14.25">
      <c r="D5961" s="31" t="s">
        <v>1058</v>
      </c>
    </row>
    <row r="5962" spans="4:12" ht="14.25">
      <c r="D5962" s="31" t="s">
        <v>1073</v>
      </c>
      <c r="F5962" s="30">
        <v>10</v>
      </c>
      <c r="K5962" s="33">
        <v>0.65</v>
      </c>
      <c r="L5962" s="33">
        <f>L5960*F5962*0.01</f>
        <v>0.65</v>
      </c>
    </row>
    <row r="5963" spans="4:12" ht="14.25">
      <c r="D5963" s="31" t="s">
        <v>1060</v>
      </c>
      <c r="K5963" s="33">
        <v>6.5</v>
      </c>
      <c r="L5963" s="33">
        <f>L5960</f>
        <v>6.5</v>
      </c>
    </row>
    <row r="5964" spans="4:12" ht="14.25">
      <c r="D5964" s="31" t="s">
        <v>1061</v>
      </c>
      <c r="K5964" s="33">
        <v>0.65</v>
      </c>
      <c r="L5964" s="33">
        <f>L5962</f>
        <v>0.65</v>
      </c>
    </row>
    <row r="5965" spans="4:12" ht="14.25">
      <c r="D5965" s="31" t="s">
        <v>1062</v>
      </c>
      <c r="F5965" s="30">
        <v>10</v>
      </c>
      <c r="K5965" s="33">
        <v>0.715</v>
      </c>
      <c r="L5965" s="33">
        <f>L5960*F5965*0.01+L5962*F5965*0.01</f>
        <v>0.7150000000000001</v>
      </c>
    </row>
    <row r="5966" spans="4:12" ht="14.25">
      <c r="D5966" s="31" t="s">
        <v>1063</v>
      </c>
      <c r="K5966" s="33">
        <v>7.865</v>
      </c>
      <c r="L5966" s="33">
        <f>L5960+L5964+L5965</f>
        <v>7.865</v>
      </c>
    </row>
    <row r="5968" spans="1:6" ht="14.25">
      <c r="A5968" s="30" t="s">
        <v>698</v>
      </c>
      <c r="D5968" s="31" t="s">
        <v>980</v>
      </c>
      <c r="E5968" s="32" t="s">
        <v>722</v>
      </c>
      <c r="F5968" s="30">
        <v>1</v>
      </c>
    </row>
    <row r="5970" ht="14.25">
      <c r="D5970" s="31" t="s">
        <v>1070</v>
      </c>
    </row>
    <row r="5971" spans="6:11" ht="14.25">
      <c r="F5971" s="30" t="s">
        <v>1053</v>
      </c>
      <c r="G5971" s="30" t="s">
        <v>720</v>
      </c>
      <c r="H5971" s="30" t="s">
        <v>1046</v>
      </c>
      <c r="I5971" s="30" t="s">
        <v>1047</v>
      </c>
      <c r="J5971" s="30" t="s">
        <v>1048</v>
      </c>
      <c r="K5971" s="33" t="s">
        <v>1054</v>
      </c>
    </row>
    <row r="5972" spans="4:12" ht="14.25">
      <c r="D5972" s="31" t="s">
        <v>445</v>
      </c>
      <c r="E5972" s="32" t="s">
        <v>722</v>
      </c>
      <c r="F5972" s="30">
        <v>1</v>
      </c>
      <c r="G5972" s="30">
        <v>110</v>
      </c>
      <c r="H5972" s="30">
        <v>0</v>
      </c>
      <c r="I5972" s="30">
        <v>110</v>
      </c>
      <c r="J5972" s="30">
        <v>1</v>
      </c>
      <c r="K5972" s="33">
        <v>110</v>
      </c>
      <c r="L5972" s="33">
        <f>F5972*G5972*(1+H5972*0.01)*J5972</f>
        <v>110</v>
      </c>
    </row>
    <row r="5973" ht="14.25">
      <c r="D5973" s="31" t="s">
        <v>1058</v>
      </c>
    </row>
    <row r="5974" spans="4:12" ht="14.25">
      <c r="D5974" s="31" t="s">
        <v>1073</v>
      </c>
      <c r="F5974" s="30">
        <v>10</v>
      </c>
      <c r="K5974" s="33">
        <v>11</v>
      </c>
      <c r="L5974" s="33">
        <f>L5972*F5974*0.01</f>
        <v>11</v>
      </c>
    </row>
    <row r="5975" spans="4:12" ht="14.25">
      <c r="D5975" s="31" t="s">
        <v>1060</v>
      </c>
      <c r="K5975" s="33">
        <v>110</v>
      </c>
      <c r="L5975" s="33">
        <f>L5972</f>
        <v>110</v>
      </c>
    </row>
    <row r="5976" spans="4:12" ht="14.25">
      <c r="D5976" s="31" t="s">
        <v>1061</v>
      </c>
      <c r="K5976" s="33">
        <v>11</v>
      </c>
      <c r="L5976" s="33">
        <f>L5974</f>
        <v>11</v>
      </c>
    </row>
    <row r="5977" spans="4:12" ht="14.25">
      <c r="D5977" s="31" t="s">
        <v>1062</v>
      </c>
      <c r="F5977" s="30">
        <v>10</v>
      </c>
      <c r="K5977" s="33">
        <v>12.1</v>
      </c>
      <c r="L5977" s="33">
        <f>L5972*F5977*0.01+L5974*F5977*0.01</f>
        <v>12.1</v>
      </c>
    </row>
    <row r="5978" spans="4:12" ht="14.25">
      <c r="D5978" s="31" t="s">
        <v>1063</v>
      </c>
      <c r="K5978" s="33">
        <v>133.1</v>
      </c>
      <c r="L5978" s="33">
        <f>L5972+L5976+L5977</f>
        <v>133.1</v>
      </c>
    </row>
    <row r="5980" spans="1:6" ht="14.25">
      <c r="A5980" s="30" t="s">
        <v>699</v>
      </c>
      <c r="D5980" s="31" t="s">
        <v>981</v>
      </c>
      <c r="E5980" s="32" t="s">
        <v>722</v>
      </c>
      <c r="F5980" s="30">
        <v>20</v>
      </c>
    </row>
    <row r="5982" ht="14.25">
      <c r="D5982" s="31" t="s">
        <v>1070</v>
      </c>
    </row>
    <row r="5983" spans="6:11" ht="14.25">
      <c r="F5983" s="30" t="s">
        <v>1053</v>
      </c>
      <c r="G5983" s="30" t="s">
        <v>720</v>
      </c>
      <c r="H5983" s="30" t="s">
        <v>1046</v>
      </c>
      <c r="I5983" s="30" t="s">
        <v>1047</v>
      </c>
      <c r="J5983" s="30" t="s">
        <v>1048</v>
      </c>
      <c r="K5983" s="33" t="s">
        <v>1054</v>
      </c>
    </row>
    <row r="5984" spans="4:12" ht="14.25">
      <c r="D5984" s="31" t="s">
        <v>447</v>
      </c>
      <c r="E5984" s="32" t="s">
        <v>722</v>
      </c>
      <c r="F5984" s="30">
        <v>1</v>
      </c>
      <c r="G5984" s="30">
        <v>24</v>
      </c>
      <c r="H5984" s="30">
        <v>0</v>
      </c>
      <c r="I5984" s="30">
        <v>24</v>
      </c>
      <c r="J5984" s="30">
        <v>1</v>
      </c>
      <c r="K5984" s="33">
        <v>24</v>
      </c>
      <c r="L5984" s="33">
        <f>F5984*G5984*(1+H5984*0.01)*J5984</f>
        <v>24</v>
      </c>
    </row>
    <row r="5985" ht="14.25">
      <c r="D5985" s="31" t="s">
        <v>1058</v>
      </c>
    </row>
    <row r="5986" spans="4:12" ht="14.25">
      <c r="D5986" s="31" t="s">
        <v>1073</v>
      </c>
      <c r="F5986" s="30">
        <v>10</v>
      </c>
      <c r="K5986" s="33">
        <v>2.4</v>
      </c>
      <c r="L5986" s="33">
        <f>L5984*F5986*0.01</f>
        <v>2.4</v>
      </c>
    </row>
    <row r="5987" spans="4:12" ht="14.25">
      <c r="D5987" s="31" t="s">
        <v>1060</v>
      </c>
      <c r="K5987" s="33">
        <v>24</v>
      </c>
      <c r="L5987" s="33">
        <f>L5984</f>
        <v>24</v>
      </c>
    </row>
    <row r="5988" spans="4:12" ht="14.25">
      <c r="D5988" s="31" t="s">
        <v>1061</v>
      </c>
      <c r="K5988" s="33">
        <v>2.4</v>
      </c>
      <c r="L5988" s="33">
        <f>L5986</f>
        <v>2.4</v>
      </c>
    </row>
    <row r="5989" spans="4:12" ht="14.25">
      <c r="D5989" s="31" t="s">
        <v>1062</v>
      </c>
      <c r="F5989" s="30">
        <v>10</v>
      </c>
      <c r="K5989" s="33">
        <v>2.64</v>
      </c>
      <c r="L5989" s="33">
        <f>L5984*F5989*0.01+L5986*F5989*0.01</f>
        <v>2.6399999999999997</v>
      </c>
    </row>
    <row r="5990" spans="4:12" ht="14.25">
      <c r="D5990" s="31" t="s">
        <v>1063</v>
      </c>
      <c r="K5990" s="33">
        <v>29.04</v>
      </c>
      <c r="L5990" s="33">
        <f>L5984+L5988+L5989</f>
        <v>29.04</v>
      </c>
    </row>
    <row r="5992" spans="1:6" ht="14.25">
      <c r="A5992" s="30" t="s">
        <v>700</v>
      </c>
      <c r="D5992" s="31" t="s">
        <v>982</v>
      </c>
      <c r="E5992" s="32" t="s">
        <v>722</v>
      </c>
      <c r="F5992" s="30">
        <v>6</v>
      </c>
    </row>
    <row r="5994" ht="14.25">
      <c r="D5994" s="31" t="s">
        <v>1070</v>
      </c>
    </row>
    <row r="5995" spans="6:11" ht="14.25">
      <c r="F5995" s="30" t="s">
        <v>1053</v>
      </c>
      <c r="G5995" s="30" t="s">
        <v>720</v>
      </c>
      <c r="H5995" s="30" t="s">
        <v>1046</v>
      </c>
      <c r="I5995" s="30" t="s">
        <v>1047</v>
      </c>
      <c r="J5995" s="30" t="s">
        <v>1048</v>
      </c>
      <c r="K5995" s="33" t="s">
        <v>1054</v>
      </c>
    </row>
    <row r="5996" spans="4:12" ht="14.25">
      <c r="D5996" s="31" t="s">
        <v>449</v>
      </c>
      <c r="E5996" s="32" t="s">
        <v>722</v>
      </c>
      <c r="F5996" s="30">
        <v>1</v>
      </c>
      <c r="G5996" s="30">
        <v>24</v>
      </c>
      <c r="H5996" s="30">
        <v>0</v>
      </c>
      <c r="I5996" s="30">
        <v>24</v>
      </c>
      <c r="J5996" s="30">
        <v>1</v>
      </c>
      <c r="K5996" s="33">
        <v>24</v>
      </c>
      <c r="L5996" s="33">
        <f>F5996*G5996*(1+H5996*0.01)*J5996</f>
        <v>24</v>
      </c>
    </row>
    <row r="5997" ht="14.25">
      <c r="D5997" s="31" t="s">
        <v>1058</v>
      </c>
    </row>
    <row r="5998" spans="4:12" ht="14.25">
      <c r="D5998" s="31" t="s">
        <v>1073</v>
      </c>
      <c r="F5998" s="30">
        <v>10</v>
      </c>
      <c r="K5998" s="33">
        <v>2.4</v>
      </c>
      <c r="L5998" s="33">
        <f>L5996*F5998*0.01</f>
        <v>2.4</v>
      </c>
    </row>
    <row r="5999" spans="4:12" ht="14.25">
      <c r="D5999" s="31" t="s">
        <v>1060</v>
      </c>
      <c r="K5999" s="33">
        <v>24</v>
      </c>
      <c r="L5999" s="33">
        <f>L5996</f>
        <v>24</v>
      </c>
    </row>
    <row r="6000" spans="4:12" ht="14.25">
      <c r="D6000" s="31" t="s">
        <v>1061</v>
      </c>
      <c r="K6000" s="33">
        <v>2.4</v>
      </c>
      <c r="L6000" s="33">
        <f>L5998</f>
        <v>2.4</v>
      </c>
    </row>
    <row r="6001" spans="4:12" ht="14.25">
      <c r="D6001" s="31" t="s">
        <v>1062</v>
      </c>
      <c r="F6001" s="30">
        <v>10</v>
      </c>
      <c r="K6001" s="33">
        <v>2.64</v>
      </c>
      <c r="L6001" s="33">
        <f>L5996*F6001*0.01+L5998*F6001*0.01</f>
        <v>2.6399999999999997</v>
      </c>
    </row>
    <row r="6002" spans="4:12" ht="14.25">
      <c r="D6002" s="31" t="s">
        <v>1063</v>
      </c>
      <c r="K6002" s="33">
        <v>29.04</v>
      </c>
      <c r="L6002" s="33">
        <f>L5996+L6000+L6001</f>
        <v>29.04</v>
      </c>
    </row>
    <row r="6004" spans="1:6" ht="28.5">
      <c r="A6004" s="30" t="s">
        <v>701</v>
      </c>
      <c r="D6004" s="31" t="s">
        <v>1011</v>
      </c>
      <c r="E6004" s="32" t="s">
        <v>722</v>
      </c>
      <c r="F6004" s="30">
        <v>456</v>
      </c>
    </row>
    <row r="6006" ht="14.25">
      <c r="D6006" s="31" t="s">
        <v>1070</v>
      </c>
    </row>
    <row r="6007" spans="6:11" ht="14.25">
      <c r="F6007" s="30" t="s">
        <v>1053</v>
      </c>
      <c r="G6007" s="30" t="s">
        <v>720</v>
      </c>
      <c r="H6007" s="30" t="s">
        <v>1046</v>
      </c>
      <c r="I6007" s="30" t="s">
        <v>1047</v>
      </c>
      <c r="J6007" s="30" t="s">
        <v>1048</v>
      </c>
      <c r="K6007" s="33" t="s">
        <v>1054</v>
      </c>
    </row>
    <row r="6008" spans="4:12" ht="14.25">
      <c r="D6008" s="31" t="s">
        <v>451</v>
      </c>
      <c r="E6008" s="32" t="s">
        <v>722</v>
      </c>
      <c r="F6008" s="30">
        <v>1</v>
      </c>
      <c r="G6008" s="30">
        <v>1.9</v>
      </c>
      <c r="H6008" s="30">
        <v>0</v>
      </c>
      <c r="I6008" s="30">
        <v>1.9</v>
      </c>
      <c r="J6008" s="30">
        <v>1</v>
      </c>
      <c r="K6008" s="33">
        <v>1.9</v>
      </c>
      <c r="L6008" s="33">
        <f>F6008*G6008*(1+H6008*0.01)*J6008</f>
        <v>1.9</v>
      </c>
    </row>
    <row r="6009" ht="14.25">
      <c r="D6009" s="31" t="s">
        <v>1058</v>
      </c>
    </row>
    <row r="6010" spans="4:12" ht="14.25">
      <c r="D6010" s="31" t="s">
        <v>1073</v>
      </c>
      <c r="F6010" s="30">
        <v>10</v>
      </c>
      <c r="K6010" s="33">
        <v>0.19</v>
      </c>
      <c r="L6010" s="33">
        <f>L6008*F6010*0.01</f>
        <v>0.19</v>
      </c>
    </row>
    <row r="6011" spans="4:12" ht="14.25">
      <c r="D6011" s="31" t="s">
        <v>1060</v>
      </c>
      <c r="K6011" s="33">
        <v>1.9</v>
      </c>
      <c r="L6011" s="33">
        <f>L6008</f>
        <v>1.9</v>
      </c>
    </row>
    <row r="6012" spans="4:12" ht="14.25">
      <c r="D6012" s="31" t="s">
        <v>1061</v>
      </c>
      <c r="K6012" s="33">
        <v>0.19</v>
      </c>
      <c r="L6012" s="33">
        <f>L6010</f>
        <v>0.19</v>
      </c>
    </row>
    <row r="6013" spans="4:12" ht="14.25">
      <c r="D6013" s="31" t="s">
        <v>1062</v>
      </c>
      <c r="F6013" s="30">
        <v>10</v>
      </c>
      <c r="K6013" s="33">
        <v>0.209</v>
      </c>
      <c r="L6013" s="33">
        <f>L6008*F6013*0.01+L6010*F6013*0.01</f>
        <v>0.209</v>
      </c>
    </row>
    <row r="6014" spans="4:12" ht="14.25">
      <c r="D6014" s="31" t="s">
        <v>1063</v>
      </c>
      <c r="K6014" s="33">
        <v>2.299</v>
      </c>
      <c r="L6014" s="33">
        <f>L6008+L6012+L6013</f>
        <v>2.299</v>
      </c>
    </row>
    <row r="6016" spans="1:6" ht="28.5">
      <c r="A6016" s="30" t="s">
        <v>702</v>
      </c>
      <c r="D6016" s="31" t="s">
        <v>1012</v>
      </c>
      <c r="E6016" s="32" t="s">
        <v>722</v>
      </c>
      <c r="F6016" s="30">
        <v>3</v>
      </c>
    </row>
    <row r="6018" ht="14.25">
      <c r="D6018" s="31" t="s">
        <v>1070</v>
      </c>
    </row>
    <row r="6019" spans="6:11" ht="14.25">
      <c r="F6019" s="30" t="s">
        <v>1053</v>
      </c>
      <c r="G6019" s="30" t="s">
        <v>720</v>
      </c>
      <c r="H6019" s="30" t="s">
        <v>1046</v>
      </c>
      <c r="I6019" s="30" t="s">
        <v>1047</v>
      </c>
      <c r="J6019" s="30" t="s">
        <v>1048</v>
      </c>
      <c r="K6019" s="33" t="s">
        <v>1054</v>
      </c>
    </row>
    <row r="6020" spans="4:12" ht="14.25">
      <c r="D6020" s="31" t="s">
        <v>453</v>
      </c>
      <c r="E6020" s="32" t="s">
        <v>722</v>
      </c>
      <c r="F6020" s="30">
        <v>1</v>
      </c>
      <c r="G6020" s="30">
        <v>9.3</v>
      </c>
      <c r="H6020" s="30">
        <v>0</v>
      </c>
      <c r="I6020" s="30">
        <v>9.3</v>
      </c>
      <c r="J6020" s="30">
        <v>1</v>
      </c>
      <c r="K6020" s="33">
        <v>9.3</v>
      </c>
      <c r="L6020" s="33">
        <f>F6020*G6020*(1+H6020*0.01)*J6020</f>
        <v>9.3</v>
      </c>
    </row>
    <row r="6021" ht="14.25">
      <c r="D6021" s="31" t="s">
        <v>1058</v>
      </c>
    </row>
    <row r="6022" spans="4:12" ht="14.25">
      <c r="D6022" s="31" t="s">
        <v>1073</v>
      </c>
      <c r="F6022" s="30">
        <v>10</v>
      </c>
      <c r="K6022" s="33">
        <v>0.93</v>
      </c>
      <c r="L6022" s="33">
        <f>L6020*F6022*0.01</f>
        <v>0.93</v>
      </c>
    </row>
    <row r="6023" spans="4:12" ht="14.25">
      <c r="D6023" s="31" t="s">
        <v>1060</v>
      </c>
      <c r="K6023" s="33">
        <v>9.3</v>
      </c>
      <c r="L6023" s="33">
        <f>L6020</f>
        <v>9.3</v>
      </c>
    </row>
    <row r="6024" spans="4:12" ht="14.25">
      <c r="D6024" s="31" t="s">
        <v>1061</v>
      </c>
      <c r="K6024" s="33">
        <v>0.93</v>
      </c>
      <c r="L6024" s="33">
        <f>L6022</f>
        <v>0.93</v>
      </c>
    </row>
    <row r="6025" spans="4:12" ht="14.25">
      <c r="D6025" s="31" t="s">
        <v>1062</v>
      </c>
      <c r="F6025" s="30">
        <v>10</v>
      </c>
      <c r="K6025" s="33">
        <v>1.023</v>
      </c>
      <c r="L6025" s="33">
        <f>L6020*F6025*0.01+L6022*F6025*0.01</f>
        <v>1.0230000000000001</v>
      </c>
    </row>
    <row r="6026" spans="4:12" ht="14.25">
      <c r="D6026" s="31" t="s">
        <v>1063</v>
      </c>
      <c r="K6026" s="33">
        <v>11.253</v>
      </c>
      <c r="L6026" s="33">
        <f>L6020+L6024+L6025</f>
        <v>11.253</v>
      </c>
    </row>
    <row r="6028" spans="1:6" ht="28.5">
      <c r="A6028" s="30" t="s">
        <v>703</v>
      </c>
      <c r="D6028" s="31" t="s">
        <v>1013</v>
      </c>
      <c r="E6028" s="32" t="s">
        <v>722</v>
      </c>
      <c r="F6028" s="30">
        <v>20</v>
      </c>
    </row>
    <row r="6030" ht="14.25">
      <c r="D6030" s="31" t="s">
        <v>1070</v>
      </c>
    </row>
    <row r="6031" spans="6:11" ht="14.25">
      <c r="F6031" s="30" t="s">
        <v>1053</v>
      </c>
      <c r="G6031" s="30" t="s">
        <v>720</v>
      </c>
      <c r="H6031" s="30" t="s">
        <v>1046</v>
      </c>
      <c r="I6031" s="30" t="s">
        <v>1047</v>
      </c>
      <c r="J6031" s="30" t="s">
        <v>1048</v>
      </c>
      <c r="K6031" s="33" t="s">
        <v>1054</v>
      </c>
    </row>
    <row r="6032" spans="4:12" ht="14.25">
      <c r="D6032" s="31" t="s">
        <v>455</v>
      </c>
      <c r="E6032" s="32" t="s">
        <v>722</v>
      </c>
      <c r="F6032" s="30">
        <v>1</v>
      </c>
      <c r="G6032" s="30">
        <v>9.3</v>
      </c>
      <c r="H6032" s="30">
        <v>0</v>
      </c>
      <c r="I6032" s="30">
        <v>9.3</v>
      </c>
      <c r="J6032" s="30">
        <v>1</v>
      </c>
      <c r="K6032" s="33">
        <v>9.3</v>
      </c>
      <c r="L6032" s="33">
        <f>F6032*G6032*(1+H6032*0.01)*J6032</f>
        <v>9.3</v>
      </c>
    </row>
    <row r="6033" ht="14.25">
      <c r="D6033" s="31" t="s">
        <v>1058</v>
      </c>
    </row>
    <row r="6034" spans="4:12" ht="14.25">
      <c r="D6034" s="31" t="s">
        <v>1073</v>
      </c>
      <c r="F6034" s="30">
        <v>10</v>
      </c>
      <c r="K6034" s="33">
        <v>0.93</v>
      </c>
      <c r="L6034" s="33">
        <f>L6032*F6034*0.01</f>
        <v>0.93</v>
      </c>
    </row>
    <row r="6035" spans="4:12" ht="14.25">
      <c r="D6035" s="31" t="s">
        <v>1060</v>
      </c>
      <c r="K6035" s="33">
        <v>9.3</v>
      </c>
      <c r="L6035" s="33">
        <f>L6032</f>
        <v>9.3</v>
      </c>
    </row>
    <row r="6036" spans="4:12" ht="14.25">
      <c r="D6036" s="31" t="s">
        <v>1061</v>
      </c>
      <c r="K6036" s="33">
        <v>0.93</v>
      </c>
      <c r="L6036" s="33">
        <f>L6034</f>
        <v>0.93</v>
      </c>
    </row>
    <row r="6037" spans="4:12" ht="14.25">
      <c r="D6037" s="31" t="s">
        <v>1062</v>
      </c>
      <c r="F6037" s="30">
        <v>10</v>
      </c>
      <c r="K6037" s="33">
        <v>1.023</v>
      </c>
      <c r="L6037" s="33">
        <f>L6032*F6037*0.01+L6034*F6037*0.01</f>
        <v>1.0230000000000001</v>
      </c>
    </row>
    <row r="6038" spans="4:12" ht="14.25">
      <c r="D6038" s="31" t="s">
        <v>1063</v>
      </c>
      <c r="K6038" s="33">
        <v>11.253</v>
      </c>
      <c r="L6038" s="33">
        <f>L6032+L6036+L6037</f>
        <v>11.253</v>
      </c>
    </row>
    <row r="6040" spans="1:6" ht="28.5">
      <c r="A6040" s="30" t="s">
        <v>704</v>
      </c>
      <c r="D6040" s="31" t="s">
        <v>1014</v>
      </c>
      <c r="E6040" s="32" t="s">
        <v>722</v>
      </c>
      <c r="F6040" s="30">
        <v>135</v>
      </c>
    </row>
    <row r="6042" ht="14.25">
      <c r="D6042" s="31" t="s">
        <v>1070</v>
      </c>
    </row>
    <row r="6043" spans="6:11" ht="14.25">
      <c r="F6043" s="30" t="s">
        <v>1053</v>
      </c>
      <c r="G6043" s="30" t="s">
        <v>720</v>
      </c>
      <c r="H6043" s="30" t="s">
        <v>1046</v>
      </c>
      <c r="I6043" s="30" t="s">
        <v>1047</v>
      </c>
      <c r="J6043" s="30" t="s">
        <v>1048</v>
      </c>
      <c r="K6043" s="33" t="s">
        <v>1054</v>
      </c>
    </row>
    <row r="6044" spans="4:12" ht="14.25">
      <c r="D6044" s="31" t="s">
        <v>457</v>
      </c>
      <c r="E6044" s="32" t="s">
        <v>722</v>
      </c>
      <c r="F6044" s="30">
        <v>1</v>
      </c>
      <c r="G6044" s="30">
        <v>4.7</v>
      </c>
      <c r="H6044" s="30">
        <v>0</v>
      </c>
      <c r="I6044" s="30">
        <v>4.7</v>
      </c>
      <c r="J6044" s="30">
        <v>1</v>
      </c>
      <c r="K6044" s="33">
        <v>4.7</v>
      </c>
      <c r="L6044" s="33">
        <f>F6044*G6044*(1+H6044*0.01)*J6044</f>
        <v>4.7</v>
      </c>
    </row>
    <row r="6045" ht="14.25">
      <c r="D6045" s="31" t="s">
        <v>1058</v>
      </c>
    </row>
    <row r="6046" spans="4:12" ht="14.25">
      <c r="D6046" s="31" t="s">
        <v>1073</v>
      </c>
      <c r="F6046" s="30">
        <v>10</v>
      </c>
      <c r="K6046" s="33">
        <v>0.47</v>
      </c>
      <c r="L6046" s="33">
        <f>L6044*F6046*0.01</f>
        <v>0.47000000000000003</v>
      </c>
    </row>
    <row r="6047" spans="4:12" ht="14.25">
      <c r="D6047" s="31" t="s">
        <v>1060</v>
      </c>
      <c r="K6047" s="33">
        <v>4.7</v>
      </c>
      <c r="L6047" s="33">
        <f>L6044</f>
        <v>4.7</v>
      </c>
    </row>
    <row r="6048" spans="4:12" ht="14.25">
      <c r="D6048" s="31" t="s">
        <v>1061</v>
      </c>
      <c r="K6048" s="33">
        <v>0.47</v>
      </c>
      <c r="L6048" s="33">
        <f>L6046</f>
        <v>0.47000000000000003</v>
      </c>
    </row>
    <row r="6049" spans="4:12" ht="14.25">
      <c r="D6049" s="31" t="s">
        <v>1062</v>
      </c>
      <c r="F6049" s="30">
        <v>10</v>
      </c>
      <c r="K6049" s="33">
        <v>0.517</v>
      </c>
      <c r="L6049" s="33">
        <f>L6044*F6049*0.01+L6046*F6049*0.01</f>
        <v>0.517</v>
      </c>
    </row>
    <row r="6050" spans="4:12" ht="14.25">
      <c r="D6050" s="31" t="s">
        <v>1063</v>
      </c>
      <c r="K6050" s="33">
        <v>5.687</v>
      </c>
      <c r="L6050" s="33">
        <f>L6044+L6048+L6049</f>
        <v>5.687</v>
      </c>
    </row>
    <row r="6052" spans="1:6" ht="28.5">
      <c r="A6052" s="30" t="s">
        <v>705</v>
      </c>
      <c r="D6052" s="31" t="s">
        <v>1015</v>
      </c>
      <c r="E6052" s="32" t="s">
        <v>722</v>
      </c>
      <c r="F6052" s="30">
        <v>44</v>
      </c>
    </row>
    <row r="6054" ht="14.25">
      <c r="D6054" s="31" t="s">
        <v>1070</v>
      </c>
    </row>
    <row r="6055" spans="6:11" ht="14.25">
      <c r="F6055" s="30" t="s">
        <v>1053</v>
      </c>
      <c r="G6055" s="30" t="s">
        <v>720</v>
      </c>
      <c r="H6055" s="30" t="s">
        <v>1046</v>
      </c>
      <c r="I6055" s="30" t="s">
        <v>1047</v>
      </c>
      <c r="J6055" s="30" t="s">
        <v>1048</v>
      </c>
      <c r="K6055" s="33" t="s">
        <v>1054</v>
      </c>
    </row>
    <row r="6056" spans="4:12" ht="14.25">
      <c r="D6056" s="31" t="s">
        <v>459</v>
      </c>
      <c r="E6056" s="32" t="s">
        <v>722</v>
      </c>
      <c r="F6056" s="30">
        <v>1</v>
      </c>
      <c r="G6056" s="30">
        <v>9.4</v>
      </c>
      <c r="H6056" s="30">
        <v>0</v>
      </c>
      <c r="I6056" s="30">
        <v>9.4</v>
      </c>
      <c r="J6056" s="30">
        <v>1</v>
      </c>
      <c r="K6056" s="33">
        <v>9.4</v>
      </c>
      <c r="L6056" s="33">
        <f>F6056*G6056*(1+H6056*0.01)*J6056</f>
        <v>9.4</v>
      </c>
    </row>
    <row r="6057" ht="14.25">
      <c r="D6057" s="31" t="s">
        <v>1058</v>
      </c>
    </row>
    <row r="6058" spans="4:12" ht="14.25">
      <c r="D6058" s="31" t="s">
        <v>1073</v>
      </c>
      <c r="F6058" s="30">
        <v>10</v>
      </c>
      <c r="K6058" s="33">
        <v>0.94</v>
      </c>
      <c r="L6058" s="33">
        <f>L6056*F6058*0.01</f>
        <v>0.9400000000000001</v>
      </c>
    </row>
    <row r="6059" spans="4:12" ht="14.25">
      <c r="D6059" s="31" t="s">
        <v>1060</v>
      </c>
      <c r="K6059" s="33">
        <v>9.4</v>
      </c>
      <c r="L6059" s="33">
        <f>L6056</f>
        <v>9.4</v>
      </c>
    </row>
    <row r="6060" spans="4:12" ht="14.25">
      <c r="D6060" s="31" t="s">
        <v>1061</v>
      </c>
      <c r="K6060" s="33">
        <v>0.94</v>
      </c>
      <c r="L6060" s="33">
        <f>L6058</f>
        <v>0.9400000000000001</v>
      </c>
    </row>
    <row r="6061" spans="4:12" ht="14.25">
      <c r="D6061" s="31" t="s">
        <v>1062</v>
      </c>
      <c r="F6061" s="30">
        <v>10</v>
      </c>
      <c r="K6061" s="33">
        <v>1.034</v>
      </c>
      <c r="L6061" s="33">
        <f>L6056*F6061*0.01+L6058*F6061*0.01</f>
        <v>1.034</v>
      </c>
    </row>
    <row r="6062" spans="4:12" ht="14.25">
      <c r="D6062" s="31" t="s">
        <v>1063</v>
      </c>
      <c r="K6062" s="33">
        <v>11.374</v>
      </c>
      <c r="L6062" s="33">
        <f>L6056+L6060+L6061</f>
        <v>11.374</v>
      </c>
    </row>
    <row r="6064" spans="1:6" ht="28.5">
      <c r="A6064" s="30" t="s">
        <v>706</v>
      </c>
      <c r="D6064" s="31" t="s">
        <v>1016</v>
      </c>
      <c r="E6064" s="32" t="s">
        <v>722</v>
      </c>
      <c r="F6064" s="30">
        <v>44</v>
      </c>
    </row>
    <row r="6066" ht="14.25">
      <c r="D6066" s="31" t="s">
        <v>1070</v>
      </c>
    </row>
    <row r="6067" spans="6:11" ht="14.25">
      <c r="F6067" s="30" t="s">
        <v>1053</v>
      </c>
      <c r="G6067" s="30" t="s">
        <v>720</v>
      </c>
      <c r="H6067" s="30" t="s">
        <v>1046</v>
      </c>
      <c r="I6067" s="30" t="s">
        <v>1047</v>
      </c>
      <c r="J6067" s="30" t="s">
        <v>1048</v>
      </c>
      <c r="K6067" s="33" t="s">
        <v>1054</v>
      </c>
    </row>
    <row r="6068" spans="4:12" ht="14.25">
      <c r="D6068" s="31" t="s">
        <v>461</v>
      </c>
      <c r="E6068" s="32" t="s">
        <v>722</v>
      </c>
      <c r="F6068" s="30">
        <v>1</v>
      </c>
      <c r="G6068" s="30">
        <v>4.7</v>
      </c>
      <c r="H6068" s="30">
        <v>0</v>
      </c>
      <c r="I6068" s="30">
        <v>4.7</v>
      </c>
      <c r="J6068" s="30">
        <v>1</v>
      </c>
      <c r="K6068" s="33">
        <v>4.7</v>
      </c>
      <c r="L6068" s="33">
        <f>F6068*G6068*(1+H6068*0.01)*J6068</f>
        <v>4.7</v>
      </c>
    </row>
    <row r="6069" ht="14.25">
      <c r="D6069" s="31" t="s">
        <v>1058</v>
      </c>
    </row>
    <row r="6070" spans="4:12" ht="14.25">
      <c r="D6070" s="31" t="s">
        <v>1073</v>
      </c>
      <c r="F6070" s="30">
        <v>10</v>
      </c>
      <c r="K6070" s="33">
        <v>0.47</v>
      </c>
      <c r="L6070" s="33">
        <f>L6068*F6070*0.01</f>
        <v>0.47000000000000003</v>
      </c>
    </row>
    <row r="6071" spans="4:12" ht="14.25">
      <c r="D6071" s="31" t="s">
        <v>1060</v>
      </c>
      <c r="K6071" s="33">
        <v>4.7</v>
      </c>
      <c r="L6071" s="33">
        <f>L6068</f>
        <v>4.7</v>
      </c>
    </row>
    <row r="6072" spans="4:12" ht="14.25">
      <c r="D6072" s="31" t="s">
        <v>1061</v>
      </c>
      <c r="K6072" s="33">
        <v>0.47</v>
      </c>
      <c r="L6072" s="33">
        <f>L6070</f>
        <v>0.47000000000000003</v>
      </c>
    </row>
    <row r="6073" spans="4:12" ht="14.25">
      <c r="D6073" s="31" t="s">
        <v>1062</v>
      </c>
      <c r="F6073" s="30">
        <v>10</v>
      </c>
      <c r="K6073" s="33">
        <v>0.517</v>
      </c>
      <c r="L6073" s="33">
        <f>L6068*F6073*0.01+L6070*F6073*0.01</f>
        <v>0.517</v>
      </c>
    </row>
    <row r="6074" spans="4:12" ht="14.25">
      <c r="D6074" s="31" t="s">
        <v>1063</v>
      </c>
      <c r="K6074" s="33">
        <v>5.687</v>
      </c>
      <c r="L6074" s="33">
        <f>L6068+L6072+L6073</f>
        <v>5.687</v>
      </c>
    </row>
    <row r="6076" spans="1:6" ht="28.5">
      <c r="A6076" s="30" t="s">
        <v>707</v>
      </c>
      <c r="D6076" s="31" t="s">
        <v>1017</v>
      </c>
      <c r="E6076" s="32" t="s">
        <v>722</v>
      </c>
      <c r="F6076" s="30">
        <v>72</v>
      </c>
    </row>
    <row r="6078" ht="14.25">
      <c r="D6078" s="31" t="s">
        <v>1070</v>
      </c>
    </row>
    <row r="6079" spans="6:11" ht="14.25">
      <c r="F6079" s="30" t="s">
        <v>1053</v>
      </c>
      <c r="G6079" s="30" t="s">
        <v>720</v>
      </c>
      <c r="H6079" s="30" t="s">
        <v>1046</v>
      </c>
      <c r="I6079" s="30" t="s">
        <v>1047</v>
      </c>
      <c r="J6079" s="30" t="s">
        <v>1048</v>
      </c>
      <c r="K6079" s="33" t="s">
        <v>1054</v>
      </c>
    </row>
    <row r="6080" spans="4:12" ht="14.25">
      <c r="D6080" s="31" t="s">
        <v>463</v>
      </c>
      <c r="E6080" s="32" t="s">
        <v>722</v>
      </c>
      <c r="F6080" s="30">
        <v>1</v>
      </c>
      <c r="G6080" s="30">
        <v>4.7</v>
      </c>
      <c r="H6080" s="30">
        <v>0</v>
      </c>
      <c r="I6080" s="30">
        <v>4.7</v>
      </c>
      <c r="J6080" s="30">
        <v>1</v>
      </c>
      <c r="K6080" s="33">
        <v>4.7</v>
      </c>
      <c r="L6080" s="33">
        <f>F6080*G6080*(1+H6080*0.01)*J6080</f>
        <v>4.7</v>
      </c>
    </row>
    <row r="6081" ht="14.25">
      <c r="D6081" s="31" t="s">
        <v>1058</v>
      </c>
    </row>
    <row r="6082" spans="4:12" ht="14.25">
      <c r="D6082" s="31" t="s">
        <v>1073</v>
      </c>
      <c r="F6082" s="30">
        <v>10</v>
      </c>
      <c r="K6082" s="33">
        <v>0.47</v>
      </c>
      <c r="L6082" s="33">
        <f>L6080*F6082*0.01</f>
        <v>0.47000000000000003</v>
      </c>
    </row>
    <row r="6083" spans="4:12" ht="14.25">
      <c r="D6083" s="31" t="s">
        <v>1060</v>
      </c>
      <c r="K6083" s="33">
        <v>4.7</v>
      </c>
      <c r="L6083" s="33">
        <f>L6080</f>
        <v>4.7</v>
      </c>
    </row>
    <row r="6084" spans="4:12" ht="14.25">
      <c r="D6084" s="31" t="s">
        <v>1061</v>
      </c>
      <c r="K6084" s="33">
        <v>0.47</v>
      </c>
      <c r="L6084" s="33">
        <f>L6082</f>
        <v>0.47000000000000003</v>
      </c>
    </row>
    <row r="6085" spans="4:12" ht="14.25">
      <c r="D6085" s="31" t="s">
        <v>1062</v>
      </c>
      <c r="F6085" s="30">
        <v>10</v>
      </c>
      <c r="K6085" s="33">
        <v>0.517</v>
      </c>
      <c r="L6085" s="33">
        <f>L6080*F6085*0.01+L6082*F6085*0.01</f>
        <v>0.517</v>
      </c>
    </row>
    <row r="6086" spans="4:12" ht="14.25">
      <c r="D6086" s="31" t="s">
        <v>1063</v>
      </c>
      <c r="K6086" s="33">
        <v>5.687</v>
      </c>
      <c r="L6086" s="33">
        <f>L6080+L6084+L6085</f>
        <v>5.687</v>
      </c>
    </row>
    <row r="6088" spans="1:6" ht="28.5">
      <c r="A6088" s="30" t="s">
        <v>708</v>
      </c>
      <c r="D6088" s="31" t="s">
        <v>1018</v>
      </c>
      <c r="E6088" s="32" t="s">
        <v>722</v>
      </c>
      <c r="F6088" s="30">
        <v>48</v>
      </c>
    </row>
    <row r="6090" ht="14.25">
      <c r="D6090" s="31" t="s">
        <v>1070</v>
      </c>
    </row>
    <row r="6091" spans="6:11" ht="14.25">
      <c r="F6091" s="30" t="s">
        <v>1053</v>
      </c>
      <c r="G6091" s="30" t="s">
        <v>720</v>
      </c>
      <c r="H6091" s="30" t="s">
        <v>1046</v>
      </c>
      <c r="I6091" s="30" t="s">
        <v>1047</v>
      </c>
      <c r="J6091" s="30" t="s">
        <v>1048</v>
      </c>
      <c r="K6091" s="33" t="s">
        <v>1054</v>
      </c>
    </row>
    <row r="6092" spans="4:12" ht="14.25">
      <c r="D6092" s="31" t="s">
        <v>465</v>
      </c>
      <c r="E6092" s="32" t="s">
        <v>722</v>
      </c>
      <c r="F6092" s="30">
        <v>1</v>
      </c>
      <c r="G6092" s="30">
        <v>2.8</v>
      </c>
      <c r="H6092" s="30">
        <v>0</v>
      </c>
      <c r="I6092" s="30">
        <v>2.8</v>
      </c>
      <c r="J6092" s="30">
        <v>1</v>
      </c>
      <c r="K6092" s="33">
        <v>2.8</v>
      </c>
      <c r="L6092" s="33">
        <f>F6092*G6092*(1+H6092*0.01)*J6092</f>
        <v>2.8</v>
      </c>
    </row>
    <row r="6093" ht="14.25">
      <c r="D6093" s="31" t="s">
        <v>1058</v>
      </c>
    </row>
    <row r="6094" spans="4:12" ht="14.25">
      <c r="D6094" s="31" t="s">
        <v>1073</v>
      </c>
      <c r="F6094" s="30">
        <v>10</v>
      </c>
      <c r="K6094" s="33">
        <v>0.28</v>
      </c>
      <c r="L6094" s="33">
        <f>L6092*F6094*0.01</f>
        <v>0.28</v>
      </c>
    </row>
    <row r="6095" spans="4:12" ht="14.25">
      <c r="D6095" s="31" t="s">
        <v>1060</v>
      </c>
      <c r="K6095" s="33">
        <v>2.8</v>
      </c>
      <c r="L6095" s="33">
        <f>L6092</f>
        <v>2.8</v>
      </c>
    </row>
    <row r="6096" spans="4:12" ht="14.25">
      <c r="D6096" s="31" t="s">
        <v>1061</v>
      </c>
      <c r="K6096" s="33">
        <v>0.28</v>
      </c>
      <c r="L6096" s="33">
        <f>L6094</f>
        <v>0.28</v>
      </c>
    </row>
    <row r="6097" spans="4:12" ht="14.25">
      <c r="D6097" s="31" t="s">
        <v>1062</v>
      </c>
      <c r="F6097" s="30">
        <v>10</v>
      </c>
      <c r="K6097" s="33">
        <v>0.308</v>
      </c>
      <c r="L6097" s="33">
        <f>L6092*F6097*0.01+L6094*F6097*0.01</f>
        <v>0.30800000000000005</v>
      </c>
    </row>
    <row r="6098" spans="4:12" ht="14.25">
      <c r="D6098" s="31" t="s">
        <v>1063</v>
      </c>
      <c r="K6098" s="33">
        <v>3.388</v>
      </c>
      <c r="L6098" s="33">
        <f>L6092+L6096+L6097</f>
        <v>3.388</v>
      </c>
    </row>
    <row r="6100" spans="1:6" ht="28.5">
      <c r="A6100" s="30" t="s">
        <v>709</v>
      </c>
      <c r="D6100" s="31" t="s">
        <v>1019</v>
      </c>
      <c r="E6100" s="32" t="s">
        <v>722</v>
      </c>
      <c r="F6100" s="30">
        <v>84</v>
      </c>
    </row>
    <row r="6102" ht="14.25">
      <c r="D6102" s="31" t="s">
        <v>1070</v>
      </c>
    </row>
    <row r="6103" spans="6:11" ht="14.25">
      <c r="F6103" s="30" t="s">
        <v>1053</v>
      </c>
      <c r="G6103" s="30" t="s">
        <v>720</v>
      </c>
      <c r="H6103" s="30" t="s">
        <v>1046</v>
      </c>
      <c r="I6103" s="30" t="s">
        <v>1047</v>
      </c>
      <c r="J6103" s="30" t="s">
        <v>1048</v>
      </c>
      <c r="K6103" s="33" t="s">
        <v>1054</v>
      </c>
    </row>
    <row r="6104" spans="4:12" ht="14.25">
      <c r="D6104" s="31" t="s">
        <v>467</v>
      </c>
      <c r="E6104" s="32" t="s">
        <v>722</v>
      </c>
      <c r="F6104" s="30">
        <v>1</v>
      </c>
      <c r="G6104" s="30">
        <v>2.8</v>
      </c>
      <c r="H6104" s="30">
        <v>0</v>
      </c>
      <c r="I6104" s="30">
        <v>2.8</v>
      </c>
      <c r="J6104" s="30">
        <v>1</v>
      </c>
      <c r="K6104" s="33">
        <v>2.8</v>
      </c>
      <c r="L6104" s="33">
        <f>F6104*G6104*(1+H6104*0.01)*J6104</f>
        <v>2.8</v>
      </c>
    </row>
    <row r="6105" ht="14.25">
      <c r="D6105" s="31" t="s">
        <v>1058</v>
      </c>
    </row>
    <row r="6106" spans="4:12" ht="14.25">
      <c r="D6106" s="31" t="s">
        <v>1073</v>
      </c>
      <c r="F6106" s="30">
        <v>10</v>
      </c>
      <c r="K6106" s="33">
        <v>0.28</v>
      </c>
      <c r="L6106" s="33">
        <f>L6104*F6106*0.01</f>
        <v>0.28</v>
      </c>
    </row>
    <row r="6107" spans="4:12" ht="14.25">
      <c r="D6107" s="31" t="s">
        <v>1060</v>
      </c>
      <c r="K6107" s="33">
        <v>2.8</v>
      </c>
      <c r="L6107" s="33">
        <f>L6104</f>
        <v>2.8</v>
      </c>
    </row>
    <row r="6108" spans="4:12" ht="14.25">
      <c r="D6108" s="31" t="s">
        <v>1061</v>
      </c>
      <c r="K6108" s="33">
        <v>0.28</v>
      </c>
      <c r="L6108" s="33">
        <f>L6106</f>
        <v>0.28</v>
      </c>
    </row>
    <row r="6109" spans="4:12" ht="14.25">
      <c r="D6109" s="31" t="s">
        <v>1062</v>
      </c>
      <c r="F6109" s="30">
        <v>10</v>
      </c>
      <c r="K6109" s="33">
        <v>0.308</v>
      </c>
      <c r="L6109" s="33">
        <f>L6104*F6109*0.01+L6106*F6109*0.01</f>
        <v>0.30800000000000005</v>
      </c>
    </row>
    <row r="6110" spans="4:12" ht="14.25">
      <c r="D6110" s="31" t="s">
        <v>1063</v>
      </c>
      <c r="K6110" s="33">
        <v>3.388</v>
      </c>
      <c r="L6110" s="33">
        <f>L6104+L6108+L6109</f>
        <v>3.388</v>
      </c>
    </row>
    <row r="6112" spans="1:6" ht="28.5">
      <c r="A6112" s="30" t="s">
        <v>710</v>
      </c>
      <c r="D6112" s="31" t="s">
        <v>1020</v>
      </c>
      <c r="E6112" s="32" t="s">
        <v>722</v>
      </c>
      <c r="F6112" s="30">
        <v>22</v>
      </c>
    </row>
    <row r="6114" ht="14.25">
      <c r="D6114" s="31" t="s">
        <v>1070</v>
      </c>
    </row>
    <row r="6115" spans="6:11" ht="14.25">
      <c r="F6115" s="30" t="s">
        <v>1053</v>
      </c>
      <c r="G6115" s="30" t="s">
        <v>720</v>
      </c>
      <c r="H6115" s="30" t="s">
        <v>1046</v>
      </c>
      <c r="I6115" s="30" t="s">
        <v>1047</v>
      </c>
      <c r="J6115" s="30" t="s">
        <v>1048</v>
      </c>
      <c r="K6115" s="33" t="s">
        <v>1054</v>
      </c>
    </row>
    <row r="6116" spans="4:12" ht="14.25">
      <c r="D6116" s="31" t="s">
        <v>469</v>
      </c>
      <c r="E6116" s="32" t="s">
        <v>722</v>
      </c>
      <c r="F6116" s="30">
        <v>1</v>
      </c>
      <c r="G6116" s="30">
        <v>2.8</v>
      </c>
      <c r="H6116" s="30">
        <v>0</v>
      </c>
      <c r="I6116" s="30">
        <v>2.8</v>
      </c>
      <c r="J6116" s="30">
        <v>1</v>
      </c>
      <c r="K6116" s="33">
        <v>2.8</v>
      </c>
      <c r="L6116" s="33">
        <f>F6116*G6116*(1+H6116*0.01)*J6116</f>
        <v>2.8</v>
      </c>
    </row>
    <row r="6117" ht="14.25">
      <c r="D6117" s="31" t="s">
        <v>1058</v>
      </c>
    </row>
    <row r="6118" spans="4:12" ht="14.25">
      <c r="D6118" s="31" t="s">
        <v>1073</v>
      </c>
      <c r="F6118" s="30">
        <v>10</v>
      </c>
      <c r="K6118" s="33">
        <v>0.28</v>
      </c>
      <c r="L6118" s="33">
        <f>L6116*F6118*0.01</f>
        <v>0.28</v>
      </c>
    </row>
    <row r="6119" spans="4:12" ht="14.25">
      <c r="D6119" s="31" t="s">
        <v>1060</v>
      </c>
      <c r="K6119" s="33">
        <v>2.8</v>
      </c>
      <c r="L6119" s="33">
        <f>L6116</f>
        <v>2.8</v>
      </c>
    </row>
    <row r="6120" spans="4:12" ht="14.25">
      <c r="D6120" s="31" t="s">
        <v>1061</v>
      </c>
      <c r="K6120" s="33">
        <v>0.28</v>
      </c>
      <c r="L6120" s="33">
        <f>L6118</f>
        <v>0.28</v>
      </c>
    </row>
    <row r="6121" spans="4:12" ht="14.25">
      <c r="D6121" s="31" t="s">
        <v>1062</v>
      </c>
      <c r="F6121" s="30">
        <v>10</v>
      </c>
      <c r="K6121" s="33">
        <v>0.308</v>
      </c>
      <c r="L6121" s="33">
        <f>L6116*F6121*0.01+L6118*F6121*0.01</f>
        <v>0.30800000000000005</v>
      </c>
    </row>
    <row r="6122" spans="4:12" ht="14.25">
      <c r="D6122" s="31" t="s">
        <v>1063</v>
      </c>
      <c r="K6122" s="33">
        <v>3.388</v>
      </c>
      <c r="L6122" s="33">
        <f>L6116+L6120+L6121</f>
        <v>3.388</v>
      </c>
    </row>
    <row r="6124" spans="1:6" ht="28.5">
      <c r="A6124" s="30" t="s">
        <v>711</v>
      </c>
      <c r="D6124" s="31" t="s">
        <v>1021</v>
      </c>
      <c r="E6124" s="32" t="s">
        <v>722</v>
      </c>
      <c r="F6124" s="30">
        <v>1500</v>
      </c>
    </row>
    <row r="6126" ht="14.25">
      <c r="D6126" s="31" t="s">
        <v>1070</v>
      </c>
    </row>
    <row r="6127" spans="6:11" ht="14.25">
      <c r="F6127" s="30" t="s">
        <v>1053</v>
      </c>
      <c r="G6127" s="30" t="s">
        <v>720</v>
      </c>
      <c r="H6127" s="30" t="s">
        <v>1046</v>
      </c>
      <c r="I6127" s="30" t="s">
        <v>1047</v>
      </c>
      <c r="J6127" s="30" t="s">
        <v>1048</v>
      </c>
      <c r="K6127" s="33" t="s">
        <v>1054</v>
      </c>
    </row>
    <row r="6128" spans="4:12" ht="14.25">
      <c r="D6128" s="31" t="s">
        <v>471</v>
      </c>
      <c r="E6128" s="32" t="s">
        <v>722</v>
      </c>
      <c r="F6128" s="30">
        <v>1</v>
      </c>
      <c r="G6128" s="30">
        <v>0.48</v>
      </c>
      <c r="H6128" s="30">
        <v>0</v>
      </c>
      <c r="I6128" s="30">
        <v>0.48</v>
      </c>
      <c r="J6128" s="30">
        <v>1</v>
      </c>
      <c r="K6128" s="33">
        <v>0.48</v>
      </c>
      <c r="L6128" s="33">
        <f>F6128*G6128*(1+H6128*0.01)*J6128</f>
        <v>0.48</v>
      </c>
    </row>
    <row r="6129" ht="14.25">
      <c r="D6129" s="31" t="s">
        <v>1058</v>
      </c>
    </row>
    <row r="6130" spans="4:12" ht="14.25">
      <c r="D6130" s="31" t="s">
        <v>1073</v>
      </c>
      <c r="F6130" s="30">
        <v>10</v>
      </c>
      <c r="K6130" s="33">
        <v>0.048</v>
      </c>
      <c r="L6130" s="33">
        <f>L6128*F6130*0.01</f>
        <v>0.048</v>
      </c>
    </row>
    <row r="6131" spans="4:12" ht="14.25">
      <c r="D6131" s="31" t="s">
        <v>1060</v>
      </c>
      <c r="K6131" s="33">
        <v>0.48</v>
      </c>
      <c r="L6131" s="33">
        <f>L6128</f>
        <v>0.48</v>
      </c>
    </row>
    <row r="6132" spans="4:12" ht="14.25">
      <c r="D6132" s="31" t="s">
        <v>1061</v>
      </c>
      <c r="K6132" s="33">
        <v>0.048</v>
      </c>
      <c r="L6132" s="33">
        <f>L6130</f>
        <v>0.048</v>
      </c>
    </row>
    <row r="6133" spans="4:12" ht="14.25">
      <c r="D6133" s="31" t="s">
        <v>1062</v>
      </c>
      <c r="F6133" s="30">
        <v>10</v>
      </c>
      <c r="K6133" s="33">
        <v>0.0528</v>
      </c>
      <c r="L6133" s="33">
        <f>L6128*F6133*0.01+L6130*F6133*0.01</f>
        <v>0.0528</v>
      </c>
    </row>
    <row r="6134" spans="4:12" ht="14.25">
      <c r="D6134" s="31" t="s">
        <v>1063</v>
      </c>
      <c r="K6134" s="33">
        <v>0.5808</v>
      </c>
      <c r="L6134" s="33">
        <f>L6128+L6132+L6133</f>
        <v>0.5808</v>
      </c>
    </row>
    <row r="6136" spans="1:6" ht="14.25">
      <c r="A6136" s="30" t="s">
        <v>712</v>
      </c>
      <c r="D6136" s="31" t="s">
        <v>1022</v>
      </c>
      <c r="E6136" s="32" t="s">
        <v>722</v>
      </c>
      <c r="F6136" s="30">
        <v>300</v>
      </c>
    </row>
    <row r="6138" ht="14.25">
      <c r="D6138" s="31" t="s">
        <v>1070</v>
      </c>
    </row>
    <row r="6139" spans="6:11" ht="14.25">
      <c r="F6139" s="30" t="s">
        <v>1053</v>
      </c>
      <c r="G6139" s="30" t="s">
        <v>720</v>
      </c>
      <c r="H6139" s="30" t="s">
        <v>1046</v>
      </c>
      <c r="I6139" s="30" t="s">
        <v>1047</v>
      </c>
      <c r="J6139" s="30" t="s">
        <v>1048</v>
      </c>
      <c r="K6139" s="33" t="s">
        <v>1054</v>
      </c>
    </row>
    <row r="6140" spans="4:12" ht="14.25">
      <c r="D6140" s="31" t="s">
        <v>473</v>
      </c>
      <c r="E6140" s="32" t="s">
        <v>722</v>
      </c>
      <c r="F6140" s="30">
        <v>1</v>
      </c>
      <c r="G6140" s="30">
        <v>0.48</v>
      </c>
      <c r="H6140" s="30">
        <v>0</v>
      </c>
      <c r="I6140" s="30">
        <v>0.48</v>
      </c>
      <c r="J6140" s="30">
        <v>1</v>
      </c>
      <c r="K6140" s="33">
        <v>0.48</v>
      </c>
      <c r="L6140" s="33">
        <f>F6140*G6140*(1+H6140*0.01)*J6140</f>
        <v>0.48</v>
      </c>
    </row>
    <row r="6141" ht="14.25">
      <c r="D6141" s="31" t="s">
        <v>1058</v>
      </c>
    </row>
    <row r="6142" spans="4:12" ht="14.25">
      <c r="D6142" s="31" t="s">
        <v>1073</v>
      </c>
      <c r="F6142" s="30">
        <v>10</v>
      </c>
      <c r="K6142" s="33">
        <v>0.048</v>
      </c>
      <c r="L6142" s="33">
        <f>L6140*F6142*0.01</f>
        <v>0.048</v>
      </c>
    </row>
    <row r="6143" spans="4:12" ht="14.25">
      <c r="D6143" s="31" t="s">
        <v>1060</v>
      </c>
      <c r="K6143" s="33">
        <v>0.48</v>
      </c>
      <c r="L6143" s="33">
        <f>L6140</f>
        <v>0.48</v>
      </c>
    </row>
    <row r="6144" spans="4:12" ht="14.25">
      <c r="D6144" s="31" t="s">
        <v>1061</v>
      </c>
      <c r="K6144" s="33">
        <v>0.048</v>
      </c>
      <c r="L6144" s="33">
        <f>L6142</f>
        <v>0.048</v>
      </c>
    </row>
    <row r="6145" spans="4:12" ht="14.25">
      <c r="D6145" s="31" t="s">
        <v>1062</v>
      </c>
      <c r="F6145" s="30">
        <v>10</v>
      </c>
      <c r="K6145" s="33">
        <v>0.0528</v>
      </c>
      <c r="L6145" s="33">
        <f>L6140*F6145*0.01+L6142*F6145*0.01</f>
        <v>0.0528</v>
      </c>
    </row>
    <row r="6146" spans="4:12" ht="14.25">
      <c r="D6146" s="31" t="s">
        <v>1063</v>
      </c>
      <c r="K6146" s="33">
        <v>0.5808</v>
      </c>
      <c r="L6146" s="33">
        <f>L6140+L6144+L6145</f>
        <v>0.5808</v>
      </c>
    </row>
  </sheetData>
  <sheetProtection/>
  <printOptions/>
  <pageMargins left="0.7086614173228347" right="0.7086614173228347" top="0.44" bottom="0.3" header="0.31496062992125984" footer="0.31496062992125984"/>
  <pageSetup horizontalDpi="300" verticalDpi="3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71"/>
  <sheetViews>
    <sheetView zoomScaleSheetLayoutView="100" zoomScalePageLayoutView="0" workbookViewId="0" topLeftCell="A61">
      <selection activeCell="F11" sqref="F11:F62"/>
    </sheetView>
  </sheetViews>
  <sheetFormatPr defaultColWidth="9.140625" defaultRowHeight="15"/>
  <cols>
    <col min="1" max="1" width="4.57421875" style="51" customWidth="1"/>
    <col min="2" max="2" width="6.57421875" style="63" customWidth="1"/>
    <col min="3" max="3" width="47.421875" style="64" customWidth="1"/>
    <col min="4" max="4" width="7.140625" style="63" customWidth="1"/>
    <col min="5" max="5" width="8.421875" style="51" customWidth="1"/>
    <col min="6" max="6" width="10.8515625" style="205" customWidth="1"/>
    <col min="7" max="7" width="13.7109375" style="51" bestFit="1" customWidth="1"/>
    <col min="8" max="8" width="9.140625" style="51" customWidth="1"/>
    <col min="9" max="9" width="10.00390625" style="51" bestFit="1" customWidth="1"/>
    <col min="10" max="16384" width="9.140625" style="51" customWidth="1"/>
  </cols>
  <sheetData>
    <row r="1" spans="2:7" ht="14.25">
      <c r="B1" s="50"/>
      <c r="C1" s="212"/>
      <c r="D1" s="212"/>
      <c r="E1" s="212"/>
      <c r="F1" s="212"/>
      <c r="G1" s="212"/>
    </row>
    <row r="2" spans="2:7" ht="14.25">
      <c r="B2" s="50"/>
      <c r="C2" s="52"/>
      <c r="D2" s="53"/>
      <c r="E2" s="53"/>
      <c r="F2" s="199"/>
      <c r="G2" s="53"/>
    </row>
    <row r="3" spans="2:7" ht="14.25">
      <c r="B3" s="50" t="s">
        <v>950</v>
      </c>
      <c r="C3" s="20" t="s">
        <v>1421</v>
      </c>
      <c r="D3" s="53"/>
      <c r="E3" s="53"/>
      <c r="F3" s="199"/>
      <c r="G3" s="53"/>
    </row>
    <row r="4" spans="2:7" ht="14.25">
      <c r="B4" s="54"/>
      <c r="C4" s="55"/>
      <c r="D4" s="54"/>
      <c r="E4" s="56"/>
      <c r="F4" s="200"/>
      <c r="G4" s="56"/>
    </row>
    <row r="5" spans="2:7" ht="21">
      <c r="B5" s="211" t="s">
        <v>787</v>
      </c>
      <c r="C5" s="211"/>
      <c r="D5" s="211"/>
      <c r="E5" s="211"/>
      <c r="F5" s="211"/>
      <c r="G5" s="211"/>
    </row>
    <row r="7" spans="2:7" ht="15">
      <c r="B7" s="57" t="s">
        <v>716</v>
      </c>
      <c r="C7" s="58" t="s">
        <v>717</v>
      </c>
      <c r="D7" s="57" t="s">
        <v>718</v>
      </c>
      <c r="E7" s="57" t="s">
        <v>719</v>
      </c>
      <c r="F7" s="201" t="s">
        <v>720</v>
      </c>
      <c r="G7" s="57" t="s">
        <v>721</v>
      </c>
    </row>
    <row r="8" spans="2:7" ht="14.25">
      <c r="B8" s="70"/>
      <c r="C8" s="59"/>
      <c r="D8" s="70"/>
      <c r="E8" s="74"/>
      <c r="F8" s="202"/>
      <c r="G8" s="74"/>
    </row>
    <row r="9" spans="2:7" ht="14.25">
      <c r="B9" s="103"/>
      <c r="C9" s="60" t="s">
        <v>723</v>
      </c>
      <c r="D9" s="103"/>
      <c r="E9" s="104"/>
      <c r="F9" s="104"/>
      <c r="G9" s="104"/>
    </row>
    <row r="10" spans="2:7" ht="18.75" customHeight="1">
      <c r="B10" s="103"/>
      <c r="C10" s="68" t="s">
        <v>1578</v>
      </c>
      <c r="D10" s="103"/>
      <c r="E10" s="104"/>
      <c r="F10" s="104"/>
      <c r="G10" s="104"/>
    </row>
    <row r="11" spans="2:7" ht="28.5">
      <c r="B11" s="70">
        <v>1</v>
      </c>
      <c r="C11" s="66" t="s">
        <v>1321</v>
      </c>
      <c r="D11" s="70" t="s">
        <v>725</v>
      </c>
      <c r="E11" s="74">
        <v>40</v>
      </c>
      <c r="F11" s="203"/>
      <c r="G11" s="74">
        <f aca="true" t="shared" si="0" ref="G11:G29">ROUND(E11*F11,2)</f>
        <v>0</v>
      </c>
    </row>
    <row r="12" spans="2:7" ht="28.5">
      <c r="B12" s="70">
        <v>2</v>
      </c>
      <c r="C12" s="66" t="s">
        <v>1322</v>
      </c>
      <c r="D12" s="70" t="s">
        <v>725</v>
      </c>
      <c r="E12" s="74">
        <v>14</v>
      </c>
      <c r="F12" s="203"/>
      <c r="G12" s="74">
        <f t="shared" si="0"/>
        <v>0</v>
      </c>
    </row>
    <row r="13" spans="2:7" ht="14.25">
      <c r="B13" s="70">
        <v>3</v>
      </c>
      <c r="C13" s="66" t="s">
        <v>1323</v>
      </c>
      <c r="D13" s="70" t="s">
        <v>725</v>
      </c>
      <c r="E13" s="74">
        <v>28</v>
      </c>
      <c r="F13" s="203"/>
      <c r="G13" s="74">
        <f t="shared" si="0"/>
        <v>0</v>
      </c>
    </row>
    <row r="14" spans="2:7" ht="14.25">
      <c r="B14" s="70">
        <v>4</v>
      </c>
      <c r="C14" s="66" t="s">
        <v>1324</v>
      </c>
      <c r="D14" s="70" t="s">
        <v>725</v>
      </c>
      <c r="E14" s="74">
        <v>14</v>
      </c>
      <c r="F14" s="203"/>
      <c r="G14" s="74">
        <f t="shared" si="0"/>
        <v>0</v>
      </c>
    </row>
    <row r="15" spans="2:7" ht="14.25">
      <c r="B15" s="70">
        <v>5</v>
      </c>
      <c r="C15" s="66" t="s">
        <v>1344</v>
      </c>
      <c r="D15" s="70" t="s">
        <v>725</v>
      </c>
      <c r="E15" s="74">
        <v>55</v>
      </c>
      <c r="F15" s="203"/>
      <c r="G15" s="74">
        <f t="shared" si="0"/>
        <v>0</v>
      </c>
    </row>
    <row r="16" spans="2:7" ht="14.25">
      <c r="B16" s="70">
        <v>6</v>
      </c>
      <c r="C16" s="66" t="s">
        <v>1325</v>
      </c>
      <c r="D16" s="70" t="s">
        <v>725</v>
      </c>
      <c r="E16" s="74">
        <v>55</v>
      </c>
      <c r="F16" s="203"/>
      <c r="G16" s="74">
        <f t="shared" si="0"/>
        <v>0</v>
      </c>
    </row>
    <row r="17" spans="2:7" ht="28.5">
      <c r="B17" s="70">
        <v>7</v>
      </c>
      <c r="C17" s="66" t="s">
        <v>1362</v>
      </c>
      <c r="D17" s="73" t="s">
        <v>731</v>
      </c>
      <c r="E17" s="74">
        <v>55</v>
      </c>
      <c r="F17" s="203"/>
      <c r="G17" s="74">
        <f t="shared" si="0"/>
        <v>0</v>
      </c>
    </row>
    <row r="18" spans="2:7" ht="14.25">
      <c r="B18" s="70">
        <v>8</v>
      </c>
      <c r="C18" s="66" t="s">
        <v>1326</v>
      </c>
      <c r="D18" s="73" t="s">
        <v>722</v>
      </c>
      <c r="E18" s="74">
        <v>1</v>
      </c>
      <c r="F18" s="203"/>
      <c r="G18" s="74">
        <f t="shared" si="0"/>
        <v>0</v>
      </c>
    </row>
    <row r="19" spans="2:7" ht="14.25">
      <c r="B19" s="70">
        <v>9</v>
      </c>
      <c r="C19" s="66" t="s">
        <v>1327</v>
      </c>
      <c r="D19" s="73" t="s">
        <v>722</v>
      </c>
      <c r="E19" s="74">
        <v>1</v>
      </c>
      <c r="F19" s="203"/>
      <c r="G19" s="74">
        <f t="shared" si="0"/>
        <v>0</v>
      </c>
    </row>
    <row r="20" spans="2:7" ht="29.25" customHeight="1">
      <c r="B20" s="70">
        <v>10</v>
      </c>
      <c r="C20" s="66" t="s">
        <v>1328</v>
      </c>
      <c r="D20" s="73" t="s">
        <v>722</v>
      </c>
      <c r="E20" s="74">
        <v>1</v>
      </c>
      <c r="F20" s="203"/>
      <c r="G20" s="74">
        <f t="shared" si="0"/>
        <v>0</v>
      </c>
    </row>
    <row r="21" spans="2:7" ht="14.25">
      <c r="B21" s="70">
        <v>11</v>
      </c>
      <c r="C21" s="66" t="s">
        <v>1329</v>
      </c>
      <c r="D21" s="73" t="s">
        <v>722</v>
      </c>
      <c r="E21" s="74">
        <v>1</v>
      </c>
      <c r="F21" s="203"/>
      <c r="G21" s="74">
        <f t="shared" si="0"/>
        <v>0</v>
      </c>
    </row>
    <row r="22" spans="2:7" ht="14.25">
      <c r="B22" s="70">
        <v>12</v>
      </c>
      <c r="C22" s="66" t="s">
        <v>1330</v>
      </c>
      <c r="D22" s="73" t="s">
        <v>722</v>
      </c>
      <c r="E22" s="74">
        <v>2</v>
      </c>
      <c r="F22" s="203"/>
      <c r="G22" s="74">
        <f t="shared" si="0"/>
        <v>0</v>
      </c>
    </row>
    <row r="23" spans="2:7" ht="14.25">
      <c r="B23" s="70">
        <v>13</v>
      </c>
      <c r="C23" s="66" t="s">
        <v>1331</v>
      </c>
      <c r="D23" s="73" t="s">
        <v>722</v>
      </c>
      <c r="E23" s="74">
        <v>1</v>
      </c>
      <c r="F23" s="203"/>
      <c r="G23" s="74">
        <f t="shared" si="0"/>
        <v>0</v>
      </c>
    </row>
    <row r="24" spans="2:7" ht="14.25">
      <c r="B24" s="70">
        <v>14</v>
      </c>
      <c r="C24" s="66" t="s">
        <v>1332</v>
      </c>
      <c r="D24" s="73" t="s">
        <v>722</v>
      </c>
      <c r="E24" s="74">
        <v>2</v>
      </c>
      <c r="F24" s="203"/>
      <c r="G24" s="74">
        <f t="shared" si="0"/>
        <v>0</v>
      </c>
    </row>
    <row r="25" spans="2:7" ht="14.25">
      <c r="B25" s="70">
        <v>15</v>
      </c>
      <c r="C25" s="66" t="s">
        <v>1333</v>
      </c>
      <c r="D25" s="73" t="s">
        <v>722</v>
      </c>
      <c r="E25" s="74">
        <v>1</v>
      </c>
      <c r="F25" s="203"/>
      <c r="G25" s="74">
        <f t="shared" si="0"/>
        <v>0</v>
      </c>
    </row>
    <row r="26" spans="2:7" ht="14.25">
      <c r="B26" s="70">
        <v>16</v>
      </c>
      <c r="C26" s="66" t="s">
        <v>1334</v>
      </c>
      <c r="D26" s="73" t="s">
        <v>722</v>
      </c>
      <c r="E26" s="74">
        <v>2</v>
      </c>
      <c r="F26" s="203"/>
      <c r="G26" s="74">
        <f t="shared" si="0"/>
        <v>0</v>
      </c>
    </row>
    <row r="27" spans="2:7" ht="14.25">
      <c r="B27" s="70">
        <v>17</v>
      </c>
      <c r="C27" s="66" t="s">
        <v>1335</v>
      </c>
      <c r="D27" s="73" t="s">
        <v>722</v>
      </c>
      <c r="E27" s="74">
        <v>2</v>
      </c>
      <c r="F27" s="203"/>
      <c r="G27" s="74">
        <f t="shared" si="0"/>
        <v>0</v>
      </c>
    </row>
    <row r="28" spans="2:7" ht="14.25">
      <c r="B28" s="70">
        <v>18</v>
      </c>
      <c r="C28" s="66" t="s">
        <v>1336</v>
      </c>
      <c r="D28" s="73" t="s">
        <v>722</v>
      </c>
      <c r="E28" s="74">
        <v>3</v>
      </c>
      <c r="F28" s="203"/>
      <c r="G28" s="74">
        <f t="shared" si="0"/>
        <v>0</v>
      </c>
    </row>
    <row r="29" spans="2:7" ht="14.25">
      <c r="B29" s="70">
        <v>19</v>
      </c>
      <c r="C29" s="66" t="s">
        <v>1337</v>
      </c>
      <c r="D29" s="73" t="s">
        <v>722</v>
      </c>
      <c r="E29" s="74">
        <v>4</v>
      </c>
      <c r="F29" s="203"/>
      <c r="G29" s="74">
        <f t="shared" si="0"/>
        <v>0</v>
      </c>
    </row>
    <row r="30" spans="2:7" ht="14.25">
      <c r="B30" s="106"/>
      <c r="C30" s="67" t="s">
        <v>1578</v>
      </c>
      <c r="D30" s="107"/>
      <c r="E30" s="108"/>
      <c r="F30" s="108"/>
      <c r="G30" s="79">
        <f>SUM(G11:G29)</f>
        <v>0</v>
      </c>
    </row>
    <row r="31" spans="2:7" ht="14.25">
      <c r="B31" s="103"/>
      <c r="C31" s="68" t="s">
        <v>1579</v>
      </c>
      <c r="D31" s="103"/>
      <c r="E31" s="104"/>
      <c r="F31" s="104"/>
      <c r="G31" s="104"/>
    </row>
    <row r="32" spans="2:7" ht="28.5">
      <c r="B32" s="70">
        <v>1</v>
      </c>
      <c r="C32" s="66" t="s">
        <v>1338</v>
      </c>
      <c r="D32" s="70" t="s">
        <v>725</v>
      </c>
      <c r="E32" s="74">
        <v>220</v>
      </c>
      <c r="F32" s="203"/>
      <c r="G32" s="74">
        <f aca="true" t="shared" si="1" ref="G32:G44">ROUND(E32*F32,2)</f>
        <v>0</v>
      </c>
    </row>
    <row r="33" spans="2:7" ht="28.5">
      <c r="B33" s="70">
        <v>2</v>
      </c>
      <c r="C33" s="66" t="s">
        <v>1339</v>
      </c>
      <c r="D33" s="70" t="s">
        <v>725</v>
      </c>
      <c r="E33" s="74">
        <v>55</v>
      </c>
      <c r="F33" s="203"/>
      <c r="G33" s="74">
        <f t="shared" si="1"/>
        <v>0</v>
      </c>
    </row>
    <row r="34" spans="2:7" ht="28.5">
      <c r="B34" s="70">
        <v>3</v>
      </c>
      <c r="C34" s="66" t="s">
        <v>1340</v>
      </c>
      <c r="D34" s="70" t="s">
        <v>725</v>
      </c>
      <c r="E34" s="74">
        <v>80</v>
      </c>
      <c r="F34" s="203"/>
      <c r="G34" s="74">
        <f t="shared" si="1"/>
        <v>0</v>
      </c>
    </row>
    <row r="35" spans="2:7" ht="28.5">
      <c r="B35" s="70">
        <v>4</v>
      </c>
      <c r="C35" s="66" t="s">
        <v>1341</v>
      </c>
      <c r="D35" s="70" t="s">
        <v>725</v>
      </c>
      <c r="E35" s="74">
        <v>35</v>
      </c>
      <c r="F35" s="203"/>
      <c r="G35" s="74">
        <f t="shared" si="1"/>
        <v>0</v>
      </c>
    </row>
    <row r="36" spans="2:7" ht="21.75" customHeight="1">
      <c r="B36" s="70">
        <v>5</v>
      </c>
      <c r="C36" s="66" t="s">
        <v>1342</v>
      </c>
      <c r="D36" s="70" t="s">
        <v>725</v>
      </c>
      <c r="E36" s="74">
        <v>220</v>
      </c>
      <c r="F36" s="203"/>
      <c r="G36" s="74">
        <f t="shared" si="1"/>
        <v>0</v>
      </c>
    </row>
    <row r="37" spans="2:7" ht="14.25">
      <c r="B37" s="70">
        <v>6</v>
      </c>
      <c r="C37" s="66" t="s">
        <v>1324</v>
      </c>
      <c r="D37" s="70" t="s">
        <v>725</v>
      </c>
      <c r="E37" s="74">
        <v>30</v>
      </c>
      <c r="F37" s="203"/>
      <c r="G37" s="74">
        <f t="shared" si="1"/>
        <v>0</v>
      </c>
    </row>
    <row r="38" spans="2:7" ht="17.25" customHeight="1">
      <c r="B38" s="70">
        <v>7</v>
      </c>
      <c r="C38" s="66" t="s">
        <v>1343</v>
      </c>
      <c r="D38" s="70" t="s">
        <v>725</v>
      </c>
      <c r="E38" s="74">
        <v>11</v>
      </c>
      <c r="F38" s="203"/>
      <c r="G38" s="74">
        <f t="shared" si="1"/>
        <v>0</v>
      </c>
    </row>
    <row r="39" spans="2:7" ht="28.5">
      <c r="B39" s="70">
        <v>8</v>
      </c>
      <c r="C39" s="66" t="s">
        <v>1345</v>
      </c>
      <c r="D39" s="70" t="s">
        <v>731</v>
      </c>
      <c r="E39" s="74">
        <v>63</v>
      </c>
      <c r="F39" s="203"/>
      <c r="G39" s="74">
        <f t="shared" si="1"/>
        <v>0</v>
      </c>
    </row>
    <row r="40" spans="2:7" ht="28.5">
      <c r="B40" s="70">
        <v>9</v>
      </c>
      <c r="C40" s="66" t="s">
        <v>1346</v>
      </c>
      <c r="D40" s="70" t="s">
        <v>731</v>
      </c>
      <c r="E40" s="74">
        <v>17</v>
      </c>
      <c r="F40" s="203"/>
      <c r="G40" s="74">
        <f t="shared" si="1"/>
        <v>0</v>
      </c>
    </row>
    <row r="41" spans="2:7" ht="28.5">
      <c r="B41" s="70">
        <v>10</v>
      </c>
      <c r="C41" s="66" t="s">
        <v>1347</v>
      </c>
      <c r="D41" s="70" t="s">
        <v>731</v>
      </c>
      <c r="E41" s="74">
        <v>30</v>
      </c>
      <c r="F41" s="203"/>
      <c r="G41" s="74">
        <f t="shared" si="1"/>
        <v>0</v>
      </c>
    </row>
    <row r="42" spans="2:7" ht="28.5">
      <c r="B42" s="70">
        <v>11</v>
      </c>
      <c r="C42" s="66" t="s">
        <v>1348</v>
      </c>
      <c r="D42" s="70" t="s">
        <v>722</v>
      </c>
      <c r="E42" s="74">
        <v>1</v>
      </c>
      <c r="F42" s="203"/>
      <c r="G42" s="74">
        <f t="shared" si="1"/>
        <v>0</v>
      </c>
    </row>
    <row r="43" spans="2:7" ht="28.5">
      <c r="B43" s="70">
        <v>12</v>
      </c>
      <c r="C43" s="66" t="s">
        <v>1349</v>
      </c>
      <c r="D43" s="70" t="s">
        <v>722</v>
      </c>
      <c r="E43" s="74">
        <v>5</v>
      </c>
      <c r="F43" s="203"/>
      <c r="G43" s="74">
        <f t="shared" si="1"/>
        <v>0</v>
      </c>
    </row>
    <row r="44" spans="2:7" ht="14.25">
      <c r="B44" s="70">
        <v>13</v>
      </c>
      <c r="C44" s="66" t="s">
        <v>1350</v>
      </c>
      <c r="D44" s="70" t="s">
        <v>722</v>
      </c>
      <c r="E44" s="74">
        <v>1</v>
      </c>
      <c r="F44" s="203"/>
      <c r="G44" s="74">
        <f t="shared" si="1"/>
        <v>0</v>
      </c>
    </row>
    <row r="45" spans="2:7" ht="14.25">
      <c r="B45" s="106"/>
      <c r="C45" s="67" t="s">
        <v>1579</v>
      </c>
      <c r="D45" s="107"/>
      <c r="E45" s="108"/>
      <c r="F45" s="108"/>
      <c r="G45" s="79">
        <f>SUM(G32:G44)</f>
        <v>0</v>
      </c>
    </row>
    <row r="46" spans="2:7" ht="14.25">
      <c r="B46" s="103"/>
      <c r="C46" s="68" t="s">
        <v>1368</v>
      </c>
      <c r="D46" s="103"/>
      <c r="E46" s="104"/>
      <c r="F46" s="104"/>
      <c r="G46" s="104"/>
    </row>
    <row r="47" spans="2:7" ht="14.25">
      <c r="B47" s="69">
        <v>1</v>
      </c>
      <c r="C47" s="66" t="s">
        <v>1351</v>
      </c>
      <c r="D47" s="70" t="s">
        <v>722</v>
      </c>
      <c r="E47" s="71">
        <v>9</v>
      </c>
      <c r="F47" s="204"/>
      <c r="G47" s="74">
        <f aca="true" t="shared" si="2" ref="G47:G62">ROUND(E47*F47,2)</f>
        <v>0</v>
      </c>
    </row>
    <row r="48" spans="2:7" ht="14.25">
      <c r="B48" s="69">
        <v>2</v>
      </c>
      <c r="C48" s="66" t="s">
        <v>1352</v>
      </c>
      <c r="D48" s="70" t="s">
        <v>722</v>
      </c>
      <c r="E48" s="71">
        <v>10</v>
      </c>
      <c r="F48" s="204"/>
      <c r="G48" s="74">
        <f t="shared" si="2"/>
        <v>0</v>
      </c>
    </row>
    <row r="49" spans="2:7" ht="28.5">
      <c r="B49" s="69">
        <v>3</v>
      </c>
      <c r="C49" s="66" t="s">
        <v>1353</v>
      </c>
      <c r="D49" s="70" t="s">
        <v>722</v>
      </c>
      <c r="E49" s="71">
        <v>3</v>
      </c>
      <c r="F49" s="204"/>
      <c r="G49" s="74">
        <f t="shared" si="2"/>
        <v>0</v>
      </c>
    </row>
    <row r="50" spans="2:7" ht="28.5">
      <c r="B50" s="69">
        <v>4</v>
      </c>
      <c r="C50" s="66" t="s">
        <v>1354</v>
      </c>
      <c r="D50" s="70" t="s">
        <v>722</v>
      </c>
      <c r="E50" s="72">
        <v>1</v>
      </c>
      <c r="F50" s="203"/>
      <c r="G50" s="74">
        <f t="shared" si="2"/>
        <v>0</v>
      </c>
    </row>
    <row r="51" spans="2:7" ht="28.5">
      <c r="B51" s="69">
        <v>5</v>
      </c>
      <c r="C51" s="66" t="s">
        <v>1355</v>
      </c>
      <c r="D51" s="70" t="s">
        <v>722</v>
      </c>
      <c r="E51" s="72">
        <v>1</v>
      </c>
      <c r="F51" s="203"/>
      <c r="G51" s="74">
        <f t="shared" si="2"/>
        <v>0</v>
      </c>
    </row>
    <row r="52" spans="2:7" ht="20.25" customHeight="1">
      <c r="B52" s="69">
        <v>6</v>
      </c>
      <c r="C52" s="66" t="s">
        <v>1356</v>
      </c>
      <c r="D52" s="70" t="s">
        <v>722</v>
      </c>
      <c r="E52" s="72">
        <v>1</v>
      </c>
      <c r="F52" s="203"/>
      <c r="G52" s="74">
        <f t="shared" si="2"/>
        <v>0</v>
      </c>
    </row>
    <row r="53" spans="2:7" ht="22.5" customHeight="1">
      <c r="B53" s="69">
        <v>7</v>
      </c>
      <c r="C53" s="66" t="s">
        <v>1357</v>
      </c>
      <c r="D53" s="70" t="s">
        <v>722</v>
      </c>
      <c r="E53" s="72">
        <v>1</v>
      </c>
      <c r="F53" s="203"/>
      <c r="G53" s="74">
        <f t="shared" si="2"/>
        <v>0</v>
      </c>
    </row>
    <row r="54" spans="2:7" ht="28.5">
      <c r="B54" s="69">
        <v>8</v>
      </c>
      <c r="C54" s="66" t="s">
        <v>1358</v>
      </c>
      <c r="D54" s="73" t="s">
        <v>731</v>
      </c>
      <c r="E54" s="71">
        <v>800</v>
      </c>
      <c r="F54" s="203"/>
      <c r="G54" s="74">
        <f t="shared" si="2"/>
        <v>0</v>
      </c>
    </row>
    <row r="55" spans="2:7" ht="28.5">
      <c r="B55" s="69">
        <v>9</v>
      </c>
      <c r="C55" s="66" t="s">
        <v>1359</v>
      </c>
      <c r="D55" s="70" t="s">
        <v>722</v>
      </c>
      <c r="E55" s="72">
        <v>1</v>
      </c>
      <c r="F55" s="203"/>
      <c r="G55" s="74">
        <f t="shared" si="2"/>
        <v>0</v>
      </c>
    </row>
    <row r="56" spans="2:7" ht="21" customHeight="1">
      <c r="B56" s="69">
        <v>10</v>
      </c>
      <c r="C56" s="66" t="s">
        <v>1360</v>
      </c>
      <c r="D56" s="73" t="s">
        <v>731</v>
      </c>
      <c r="E56" s="72">
        <v>10</v>
      </c>
      <c r="F56" s="203"/>
      <c r="G56" s="74">
        <f t="shared" si="2"/>
        <v>0</v>
      </c>
    </row>
    <row r="57" spans="2:7" ht="28.5">
      <c r="B57" s="69">
        <v>11</v>
      </c>
      <c r="C57" s="66" t="s">
        <v>1361</v>
      </c>
      <c r="D57" s="70" t="s">
        <v>731</v>
      </c>
      <c r="E57" s="71">
        <v>100</v>
      </c>
      <c r="F57" s="204"/>
      <c r="G57" s="74">
        <f t="shared" si="2"/>
        <v>0</v>
      </c>
    </row>
    <row r="58" spans="2:7" ht="28.5">
      <c r="B58" s="69">
        <v>12</v>
      </c>
      <c r="C58" s="66" t="s">
        <v>1363</v>
      </c>
      <c r="D58" s="70" t="s">
        <v>731</v>
      </c>
      <c r="E58" s="71">
        <v>15</v>
      </c>
      <c r="F58" s="204"/>
      <c r="G58" s="74">
        <f t="shared" si="2"/>
        <v>0</v>
      </c>
    </row>
    <row r="59" spans="2:7" ht="28.5">
      <c r="B59" s="69">
        <v>13</v>
      </c>
      <c r="C59" s="66" t="s">
        <v>1364</v>
      </c>
      <c r="D59" s="70" t="s">
        <v>731</v>
      </c>
      <c r="E59" s="71">
        <v>20</v>
      </c>
      <c r="F59" s="204"/>
      <c r="G59" s="74">
        <f t="shared" si="2"/>
        <v>0</v>
      </c>
    </row>
    <row r="60" spans="2:7" ht="28.5">
      <c r="B60" s="69">
        <v>14</v>
      </c>
      <c r="C60" s="66" t="s">
        <v>1365</v>
      </c>
      <c r="D60" s="70" t="s">
        <v>731</v>
      </c>
      <c r="E60" s="71">
        <v>45</v>
      </c>
      <c r="F60" s="204"/>
      <c r="G60" s="74">
        <f t="shared" si="2"/>
        <v>0</v>
      </c>
    </row>
    <row r="61" spans="2:7" ht="28.5">
      <c r="B61" s="69">
        <v>15</v>
      </c>
      <c r="C61" s="66" t="s">
        <v>1366</v>
      </c>
      <c r="D61" s="70" t="s">
        <v>731</v>
      </c>
      <c r="E61" s="71">
        <v>330</v>
      </c>
      <c r="F61" s="204"/>
      <c r="G61" s="74">
        <f t="shared" si="2"/>
        <v>0</v>
      </c>
    </row>
    <row r="62" spans="2:7" ht="23.25" customHeight="1">
      <c r="B62" s="69">
        <v>16</v>
      </c>
      <c r="C62" s="66" t="s">
        <v>1367</v>
      </c>
      <c r="D62" s="70" t="s">
        <v>722</v>
      </c>
      <c r="E62" s="71">
        <v>1</v>
      </c>
      <c r="F62" s="204"/>
      <c r="G62" s="74">
        <f t="shared" si="2"/>
        <v>0</v>
      </c>
    </row>
    <row r="63" spans="2:7" ht="14.25">
      <c r="B63" s="106"/>
      <c r="C63" s="67" t="s">
        <v>1368</v>
      </c>
      <c r="D63" s="107"/>
      <c r="E63" s="108"/>
      <c r="F63" s="108"/>
      <c r="G63" s="79">
        <f>SUM(G47:G62)</f>
        <v>0</v>
      </c>
    </row>
    <row r="64" spans="2:7" ht="14.25">
      <c r="B64" s="103"/>
      <c r="C64" s="68" t="s">
        <v>1369</v>
      </c>
      <c r="D64" s="103"/>
      <c r="E64" s="104"/>
      <c r="F64" s="104"/>
      <c r="G64" s="104"/>
    </row>
    <row r="65" spans="2:7" ht="28.5">
      <c r="B65" s="70">
        <v>1</v>
      </c>
      <c r="C65" s="66" t="s">
        <v>1580</v>
      </c>
      <c r="D65" s="70" t="s">
        <v>722</v>
      </c>
      <c r="E65" s="71">
        <v>1</v>
      </c>
      <c r="F65" s="203"/>
      <c r="G65" s="74">
        <f>ROUND(E65*F65,2)</f>
        <v>0</v>
      </c>
    </row>
    <row r="66" spans="2:9" ht="14.25">
      <c r="B66" s="106"/>
      <c r="C66" s="67" t="s">
        <v>1369</v>
      </c>
      <c r="D66" s="107"/>
      <c r="E66" s="108"/>
      <c r="F66" s="108"/>
      <c r="G66" s="79">
        <f>SUM(G65:G65)</f>
        <v>0</v>
      </c>
      <c r="I66" s="65"/>
    </row>
    <row r="67" spans="2:7" ht="14.25">
      <c r="B67" s="106"/>
      <c r="C67" s="62"/>
      <c r="D67" s="106"/>
      <c r="E67" s="110"/>
      <c r="F67" s="110"/>
      <c r="G67" s="108"/>
    </row>
    <row r="68" spans="2:7" ht="14.25">
      <c r="B68" s="106"/>
      <c r="C68" s="37" t="s">
        <v>1423</v>
      </c>
      <c r="D68" s="106"/>
      <c r="E68" s="110"/>
      <c r="F68" s="110"/>
      <c r="G68" s="108"/>
    </row>
    <row r="69" spans="2:7" ht="14.25">
      <c r="B69" s="106"/>
      <c r="C69" s="62" t="s">
        <v>839</v>
      </c>
      <c r="D69" s="106"/>
      <c r="E69" s="110"/>
      <c r="F69" s="110"/>
      <c r="G69" s="108">
        <f>G66+G63+G45+G30</f>
        <v>0</v>
      </c>
    </row>
    <row r="70" spans="2:7" ht="14.25">
      <c r="B70" s="106"/>
      <c r="C70" s="61" t="s">
        <v>948</v>
      </c>
      <c r="D70" s="106"/>
      <c r="E70" s="110"/>
      <c r="F70" s="110"/>
      <c r="G70" s="110">
        <f>ROUND(G69*0.2,2)</f>
        <v>0</v>
      </c>
    </row>
    <row r="71" spans="2:7" ht="14.25">
      <c r="B71" s="106"/>
      <c r="C71" s="62" t="s">
        <v>949</v>
      </c>
      <c r="D71" s="107"/>
      <c r="E71" s="108"/>
      <c r="F71" s="108"/>
      <c r="G71" s="108">
        <f>SUM(G69:G70)</f>
        <v>0</v>
      </c>
    </row>
  </sheetData>
  <sheetProtection/>
  <mergeCells count="2">
    <mergeCell ref="B5:G5"/>
    <mergeCell ref="C1:G1"/>
  </mergeCells>
  <printOptions/>
  <pageMargins left="0.35433070866141736" right="0.15748031496062992" top="0.3937007874015748" bottom="0.5905511811023623" header="0.4724409448818898" footer="0.5905511811023623"/>
  <pageSetup fitToHeight="4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69"/>
  <sheetViews>
    <sheetView zoomScalePageLayoutView="0" workbookViewId="0" topLeftCell="A64">
      <selection activeCell="F10" sqref="F10:F63"/>
    </sheetView>
  </sheetViews>
  <sheetFormatPr defaultColWidth="9.140625" defaultRowHeight="15"/>
  <cols>
    <col min="1" max="1" width="4.57421875" style="51" customWidth="1"/>
    <col min="2" max="2" width="5.7109375" style="63" customWidth="1"/>
    <col min="3" max="3" width="47.421875" style="64" customWidth="1"/>
    <col min="4" max="4" width="5.8515625" style="63" customWidth="1"/>
    <col min="5" max="5" width="9.421875" style="51" customWidth="1"/>
    <col min="6" max="6" width="10.8515625" style="51" customWidth="1"/>
    <col min="7" max="7" width="13.7109375" style="51" bestFit="1" customWidth="1"/>
    <col min="8" max="8" width="9.140625" style="51" customWidth="1"/>
    <col min="9" max="9" width="10.00390625" style="51" bestFit="1" customWidth="1"/>
    <col min="10" max="16384" width="9.140625" style="51" customWidth="1"/>
  </cols>
  <sheetData>
    <row r="1" spans="2:7" ht="14.25">
      <c r="B1" s="50"/>
      <c r="C1" s="212"/>
      <c r="D1" s="212"/>
      <c r="E1" s="212"/>
      <c r="F1" s="212"/>
      <c r="G1" s="212"/>
    </row>
    <row r="2" spans="2:7" ht="14.25">
      <c r="B2" s="50"/>
      <c r="C2" s="52"/>
      <c r="D2" s="53"/>
      <c r="E2" s="53"/>
      <c r="F2" s="53"/>
      <c r="G2" s="53"/>
    </row>
    <row r="3" spans="2:7" ht="14.25">
      <c r="B3" s="50" t="s">
        <v>950</v>
      </c>
      <c r="C3" s="20" t="s">
        <v>1392</v>
      </c>
      <c r="D3" s="53"/>
      <c r="E3" s="53"/>
      <c r="F3" s="53"/>
      <c r="G3" s="53"/>
    </row>
    <row r="4" spans="2:7" ht="14.25">
      <c r="B4" s="54"/>
      <c r="C4" s="55"/>
      <c r="D4" s="54"/>
      <c r="E4" s="56"/>
      <c r="F4" s="56"/>
      <c r="G4" s="56"/>
    </row>
    <row r="5" spans="2:7" ht="21">
      <c r="B5" s="211" t="s">
        <v>787</v>
      </c>
      <c r="C5" s="211"/>
      <c r="D5" s="211"/>
      <c r="E5" s="211"/>
      <c r="F5" s="211"/>
      <c r="G5" s="211"/>
    </row>
    <row r="7" spans="2:7" ht="15">
      <c r="B7" s="57" t="s">
        <v>716</v>
      </c>
      <c r="C7" s="58" t="s">
        <v>717</v>
      </c>
      <c r="D7" s="57" t="s">
        <v>718</v>
      </c>
      <c r="E7" s="57" t="s">
        <v>719</v>
      </c>
      <c r="F7" s="57" t="s">
        <v>720</v>
      </c>
      <c r="G7" s="57" t="s">
        <v>721</v>
      </c>
    </row>
    <row r="8" spans="2:7" ht="14.25">
      <c r="B8" s="70"/>
      <c r="C8" s="59"/>
      <c r="D8" s="70"/>
      <c r="E8" s="74"/>
      <c r="F8" s="74"/>
      <c r="G8" s="74"/>
    </row>
    <row r="9" spans="2:7" ht="14.25">
      <c r="B9" s="103"/>
      <c r="C9" s="83" t="s">
        <v>1581</v>
      </c>
      <c r="D9" s="103"/>
      <c r="E9" s="104"/>
      <c r="F9" s="105"/>
      <c r="G9" s="104"/>
    </row>
    <row r="10" spans="2:7" ht="14.25">
      <c r="B10" s="70">
        <v>1</v>
      </c>
      <c r="C10" s="66" t="s">
        <v>1393</v>
      </c>
      <c r="D10" s="73" t="s">
        <v>722</v>
      </c>
      <c r="E10" s="74">
        <v>1</v>
      </c>
      <c r="F10" s="206"/>
      <c r="G10" s="74">
        <f aca="true" t="shared" si="0" ref="G10:G35">ROUND(E10*F10,2)</f>
        <v>0</v>
      </c>
    </row>
    <row r="11" spans="2:7" ht="28.5">
      <c r="B11" s="70">
        <v>2</v>
      </c>
      <c r="C11" s="66" t="s">
        <v>1394</v>
      </c>
      <c r="D11" s="73" t="s">
        <v>722</v>
      </c>
      <c r="E11" s="74">
        <v>1</v>
      </c>
      <c r="F11" s="206"/>
      <c r="G11" s="74">
        <f t="shared" si="0"/>
        <v>0</v>
      </c>
    </row>
    <row r="12" spans="2:7" ht="28.5">
      <c r="B12" s="70">
        <v>3</v>
      </c>
      <c r="C12" s="66" t="s">
        <v>1395</v>
      </c>
      <c r="D12" s="73" t="s">
        <v>722</v>
      </c>
      <c r="E12" s="74">
        <v>36</v>
      </c>
      <c r="F12" s="203"/>
      <c r="G12" s="74">
        <f t="shared" si="0"/>
        <v>0</v>
      </c>
    </row>
    <row r="13" spans="2:7" ht="28.5">
      <c r="B13" s="70">
        <v>4</v>
      </c>
      <c r="C13" s="66" t="s">
        <v>1396</v>
      </c>
      <c r="D13" s="73" t="s">
        <v>722</v>
      </c>
      <c r="E13" s="74">
        <v>36</v>
      </c>
      <c r="F13" s="203"/>
      <c r="G13" s="74">
        <f t="shared" si="0"/>
        <v>0</v>
      </c>
    </row>
    <row r="14" spans="2:7" ht="28.5">
      <c r="B14" s="70">
        <v>5</v>
      </c>
      <c r="C14" s="66" t="s">
        <v>1397</v>
      </c>
      <c r="D14" s="73" t="s">
        <v>722</v>
      </c>
      <c r="E14" s="74">
        <v>9</v>
      </c>
      <c r="F14" s="203"/>
      <c r="G14" s="74">
        <f t="shared" si="0"/>
        <v>0</v>
      </c>
    </row>
    <row r="15" spans="2:7" ht="28.5">
      <c r="B15" s="70">
        <v>6</v>
      </c>
      <c r="C15" s="66" t="s">
        <v>1398</v>
      </c>
      <c r="D15" s="73" t="s">
        <v>722</v>
      </c>
      <c r="E15" s="74">
        <v>1</v>
      </c>
      <c r="F15" s="203"/>
      <c r="G15" s="74">
        <f t="shared" si="0"/>
        <v>0</v>
      </c>
    </row>
    <row r="16" spans="2:7" ht="28.5">
      <c r="B16" s="70">
        <v>7</v>
      </c>
      <c r="C16" s="66" t="s">
        <v>1399</v>
      </c>
      <c r="D16" s="73" t="s">
        <v>722</v>
      </c>
      <c r="E16" s="74">
        <v>6</v>
      </c>
      <c r="F16" s="203"/>
      <c r="G16" s="74">
        <f t="shared" si="0"/>
        <v>0</v>
      </c>
    </row>
    <row r="17" spans="2:7" ht="28.5">
      <c r="B17" s="70">
        <v>8</v>
      </c>
      <c r="C17" s="66" t="s">
        <v>1400</v>
      </c>
      <c r="D17" s="73" t="s">
        <v>722</v>
      </c>
      <c r="E17" s="74">
        <v>6</v>
      </c>
      <c r="F17" s="203"/>
      <c r="G17" s="74">
        <f t="shared" si="0"/>
        <v>0</v>
      </c>
    </row>
    <row r="18" spans="2:7" ht="21" customHeight="1">
      <c r="B18" s="70">
        <v>9</v>
      </c>
      <c r="C18" s="66" t="s">
        <v>1401</v>
      </c>
      <c r="D18" s="73" t="s">
        <v>722</v>
      </c>
      <c r="E18" s="74">
        <v>1</v>
      </c>
      <c r="F18" s="203"/>
      <c r="G18" s="74">
        <f t="shared" si="0"/>
        <v>0</v>
      </c>
    </row>
    <row r="19" spans="2:7" ht="29.25" customHeight="1">
      <c r="B19" s="70">
        <v>10</v>
      </c>
      <c r="C19" s="66" t="s">
        <v>1402</v>
      </c>
      <c r="D19" s="73" t="s">
        <v>731</v>
      </c>
      <c r="E19" s="74">
        <v>12</v>
      </c>
      <c r="F19" s="203"/>
      <c r="G19" s="74">
        <f t="shared" si="0"/>
        <v>0</v>
      </c>
    </row>
    <row r="20" spans="2:7" ht="28.5">
      <c r="B20" s="70">
        <v>11</v>
      </c>
      <c r="C20" s="66" t="s">
        <v>1403</v>
      </c>
      <c r="D20" s="73" t="s">
        <v>722</v>
      </c>
      <c r="E20" s="74">
        <v>2</v>
      </c>
      <c r="F20" s="203"/>
      <c r="G20" s="74">
        <f t="shared" si="0"/>
        <v>0</v>
      </c>
    </row>
    <row r="21" spans="2:7" ht="28.5">
      <c r="B21" s="70">
        <v>12</v>
      </c>
      <c r="C21" s="66" t="s">
        <v>1404</v>
      </c>
      <c r="D21" s="73" t="s">
        <v>722</v>
      </c>
      <c r="E21" s="74">
        <v>4</v>
      </c>
      <c r="F21" s="203"/>
      <c r="G21" s="74">
        <f t="shared" si="0"/>
        <v>0</v>
      </c>
    </row>
    <row r="22" spans="2:7" ht="14.25">
      <c r="B22" s="70">
        <v>13</v>
      </c>
      <c r="C22" s="66" t="s">
        <v>1405</v>
      </c>
      <c r="D22" s="73" t="s">
        <v>722</v>
      </c>
      <c r="E22" s="74">
        <v>30</v>
      </c>
      <c r="F22" s="203"/>
      <c r="G22" s="74">
        <f t="shared" si="0"/>
        <v>0</v>
      </c>
    </row>
    <row r="23" spans="2:7" ht="14.25">
      <c r="B23" s="70">
        <v>14</v>
      </c>
      <c r="C23" s="66" t="s">
        <v>1406</v>
      </c>
      <c r="D23" s="73" t="s">
        <v>722</v>
      </c>
      <c r="E23" s="74">
        <v>2</v>
      </c>
      <c r="F23" s="203"/>
      <c r="G23" s="74">
        <f t="shared" si="0"/>
        <v>0</v>
      </c>
    </row>
    <row r="24" spans="2:7" ht="14.25">
      <c r="B24" s="70">
        <v>15</v>
      </c>
      <c r="C24" s="66" t="s">
        <v>1407</v>
      </c>
      <c r="D24" s="73" t="s">
        <v>731</v>
      </c>
      <c r="E24" s="74">
        <v>100</v>
      </c>
      <c r="F24" s="203"/>
      <c r="G24" s="74">
        <f t="shared" si="0"/>
        <v>0</v>
      </c>
    </row>
    <row r="25" spans="2:7" ht="14.25">
      <c r="B25" s="70">
        <v>16</v>
      </c>
      <c r="C25" s="66" t="s">
        <v>1408</v>
      </c>
      <c r="D25" s="73" t="s">
        <v>722</v>
      </c>
      <c r="E25" s="74">
        <v>25</v>
      </c>
      <c r="F25" s="203"/>
      <c r="G25" s="74">
        <f t="shared" si="0"/>
        <v>0</v>
      </c>
    </row>
    <row r="26" spans="2:7" ht="28.5">
      <c r="B26" s="70">
        <v>17</v>
      </c>
      <c r="C26" s="66" t="s">
        <v>1409</v>
      </c>
      <c r="D26" s="73" t="s">
        <v>722</v>
      </c>
      <c r="E26" s="74">
        <v>36</v>
      </c>
      <c r="F26" s="203"/>
      <c r="G26" s="74">
        <f t="shared" si="0"/>
        <v>0</v>
      </c>
    </row>
    <row r="27" spans="2:7" ht="20.25" customHeight="1">
      <c r="B27" s="70">
        <v>18</v>
      </c>
      <c r="C27" s="66" t="s">
        <v>1410</v>
      </c>
      <c r="D27" s="73" t="s">
        <v>722</v>
      </c>
      <c r="E27" s="74">
        <v>36</v>
      </c>
      <c r="F27" s="203"/>
      <c r="G27" s="74">
        <f t="shared" si="0"/>
        <v>0</v>
      </c>
    </row>
    <row r="28" spans="2:7" ht="28.5">
      <c r="B28" s="70">
        <v>19</v>
      </c>
      <c r="C28" s="66" t="s">
        <v>1411</v>
      </c>
      <c r="D28" s="73" t="s">
        <v>722</v>
      </c>
      <c r="E28" s="74">
        <v>36</v>
      </c>
      <c r="F28" s="203"/>
      <c r="G28" s="74">
        <f t="shared" si="0"/>
        <v>0</v>
      </c>
    </row>
    <row r="29" spans="2:7" ht="14.25">
      <c r="B29" s="70">
        <v>20</v>
      </c>
      <c r="C29" s="66" t="s">
        <v>1412</v>
      </c>
      <c r="D29" s="73" t="s">
        <v>722</v>
      </c>
      <c r="E29" s="74">
        <v>20</v>
      </c>
      <c r="F29" s="203"/>
      <c r="G29" s="74">
        <f t="shared" si="0"/>
        <v>0</v>
      </c>
    </row>
    <row r="30" spans="2:7" ht="28.5" customHeight="1">
      <c r="B30" s="70">
        <v>21</v>
      </c>
      <c r="C30" s="66" t="s">
        <v>1413</v>
      </c>
      <c r="D30" s="73" t="s">
        <v>722</v>
      </c>
      <c r="E30" s="74">
        <v>12</v>
      </c>
      <c r="F30" s="203"/>
      <c r="G30" s="74">
        <f t="shared" si="0"/>
        <v>0</v>
      </c>
    </row>
    <row r="31" spans="2:7" ht="26.25" customHeight="1">
      <c r="B31" s="70">
        <v>22</v>
      </c>
      <c r="C31" s="66" t="s">
        <v>1414</v>
      </c>
      <c r="D31" s="73" t="s">
        <v>722</v>
      </c>
      <c r="E31" s="74">
        <v>12</v>
      </c>
      <c r="F31" s="203"/>
      <c r="G31" s="74">
        <f t="shared" si="0"/>
        <v>0</v>
      </c>
    </row>
    <row r="32" spans="2:7" ht="28.5">
      <c r="B32" s="70">
        <v>23</v>
      </c>
      <c r="C32" s="66" t="s">
        <v>1415</v>
      </c>
      <c r="D32" s="73" t="s">
        <v>722</v>
      </c>
      <c r="E32" s="74">
        <v>116</v>
      </c>
      <c r="F32" s="203"/>
      <c r="G32" s="74">
        <f t="shared" si="0"/>
        <v>0</v>
      </c>
    </row>
    <row r="33" spans="2:7" ht="28.5">
      <c r="B33" s="70">
        <v>24</v>
      </c>
      <c r="C33" s="66" t="s">
        <v>1416</v>
      </c>
      <c r="D33" s="73" t="s">
        <v>731</v>
      </c>
      <c r="E33" s="74">
        <v>232</v>
      </c>
      <c r="F33" s="203"/>
      <c r="G33" s="74">
        <f t="shared" si="0"/>
        <v>0</v>
      </c>
    </row>
    <row r="34" spans="2:7" ht="28.5">
      <c r="B34" s="70">
        <v>25</v>
      </c>
      <c r="C34" s="66" t="s">
        <v>1417</v>
      </c>
      <c r="D34" s="73" t="s">
        <v>800</v>
      </c>
      <c r="E34" s="74">
        <v>8.7</v>
      </c>
      <c r="F34" s="203"/>
      <c r="G34" s="74">
        <f t="shared" si="0"/>
        <v>0</v>
      </c>
    </row>
    <row r="35" spans="2:7" ht="19.5" customHeight="1">
      <c r="B35" s="70">
        <v>26</v>
      </c>
      <c r="C35" s="66" t="s">
        <v>1418</v>
      </c>
      <c r="D35" s="73" t="s">
        <v>722</v>
      </c>
      <c r="E35" s="74">
        <v>1</v>
      </c>
      <c r="F35" s="203"/>
      <c r="G35" s="74">
        <f t="shared" si="0"/>
        <v>0</v>
      </c>
    </row>
    <row r="36" spans="2:7" ht="14.25">
      <c r="B36" s="106"/>
      <c r="C36" s="37" t="s">
        <v>1582</v>
      </c>
      <c r="D36" s="107"/>
      <c r="E36" s="108"/>
      <c r="F36" s="108"/>
      <c r="G36" s="79">
        <f>SUM(G10:G35)</f>
        <v>0</v>
      </c>
    </row>
    <row r="37" spans="2:7" ht="14.25">
      <c r="B37" s="103"/>
      <c r="C37" s="83" t="s">
        <v>1583</v>
      </c>
      <c r="D37" s="103"/>
      <c r="E37" s="104"/>
      <c r="F37" s="104"/>
      <c r="G37" s="104"/>
    </row>
    <row r="38" spans="2:7" ht="14.25">
      <c r="B38" s="70">
        <v>1</v>
      </c>
      <c r="C38" s="66" t="s">
        <v>1393</v>
      </c>
      <c r="D38" s="73" t="s">
        <v>722</v>
      </c>
      <c r="E38" s="74">
        <v>1</v>
      </c>
      <c r="F38" s="206"/>
      <c r="G38" s="74">
        <f>ROUND(E38*F38,2)</f>
        <v>0</v>
      </c>
    </row>
    <row r="39" spans="2:7" ht="28.5">
      <c r="B39" s="70">
        <v>2</v>
      </c>
      <c r="C39" s="66" t="s">
        <v>1584</v>
      </c>
      <c r="D39" s="73" t="s">
        <v>722</v>
      </c>
      <c r="E39" s="74">
        <v>1</v>
      </c>
      <c r="F39" s="206"/>
      <c r="G39" s="74">
        <f>ROUND(E39*F39,2)</f>
        <v>0</v>
      </c>
    </row>
    <row r="40" spans="2:7" ht="28.5">
      <c r="B40" s="70">
        <v>3</v>
      </c>
      <c r="C40" s="66" t="s">
        <v>1395</v>
      </c>
      <c r="D40" s="73" t="s">
        <v>722</v>
      </c>
      <c r="E40" s="74">
        <v>36</v>
      </c>
      <c r="F40" s="203"/>
      <c r="G40" s="74">
        <f>ROUND(E40*F40,2)</f>
        <v>0</v>
      </c>
    </row>
    <row r="41" spans="2:7" ht="28.5">
      <c r="B41" s="70">
        <v>4</v>
      </c>
      <c r="C41" s="66" t="s">
        <v>1396</v>
      </c>
      <c r="D41" s="73" t="s">
        <v>722</v>
      </c>
      <c r="E41" s="74">
        <v>36</v>
      </c>
      <c r="F41" s="203"/>
      <c r="G41" s="74">
        <f aca="true" t="shared" si="1" ref="G41:G63">ROUND(E41*F41,2)</f>
        <v>0</v>
      </c>
    </row>
    <row r="42" spans="2:7" ht="28.5">
      <c r="B42" s="70">
        <v>5</v>
      </c>
      <c r="C42" s="66" t="s">
        <v>1397</v>
      </c>
      <c r="D42" s="73" t="s">
        <v>722</v>
      </c>
      <c r="E42" s="74">
        <v>9</v>
      </c>
      <c r="F42" s="203"/>
      <c r="G42" s="74">
        <f t="shared" si="1"/>
        <v>0</v>
      </c>
    </row>
    <row r="43" spans="2:7" ht="28.5">
      <c r="B43" s="70">
        <v>6</v>
      </c>
      <c r="C43" s="66" t="s">
        <v>1398</v>
      </c>
      <c r="D43" s="73" t="s">
        <v>722</v>
      </c>
      <c r="E43" s="74">
        <v>1</v>
      </c>
      <c r="F43" s="203"/>
      <c r="G43" s="74">
        <f t="shared" si="1"/>
        <v>0</v>
      </c>
    </row>
    <row r="44" spans="2:7" ht="28.5">
      <c r="B44" s="70">
        <v>7</v>
      </c>
      <c r="C44" s="66" t="s">
        <v>1399</v>
      </c>
      <c r="D44" s="73" t="s">
        <v>722</v>
      </c>
      <c r="E44" s="74">
        <v>6</v>
      </c>
      <c r="F44" s="203"/>
      <c r="G44" s="74">
        <f t="shared" si="1"/>
        <v>0</v>
      </c>
    </row>
    <row r="45" spans="2:7" ht="28.5">
      <c r="B45" s="70">
        <v>8</v>
      </c>
      <c r="C45" s="66" t="s">
        <v>1400</v>
      </c>
      <c r="D45" s="73" t="s">
        <v>722</v>
      </c>
      <c r="E45" s="74">
        <v>6</v>
      </c>
      <c r="F45" s="203"/>
      <c r="G45" s="74">
        <f t="shared" si="1"/>
        <v>0</v>
      </c>
    </row>
    <row r="46" spans="2:7" ht="21.75" customHeight="1">
      <c r="B46" s="70">
        <v>9</v>
      </c>
      <c r="C46" s="66" t="s">
        <v>1401</v>
      </c>
      <c r="D46" s="73" t="s">
        <v>722</v>
      </c>
      <c r="E46" s="74">
        <v>1</v>
      </c>
      <c r="F46" s="203"/>
      <c r="G46" s="74">
        <f t="shared" si="1"/>
        <v>0</v>
      </c>
    </row>
    <row r="47" spans="2:7" ht="29.25" customHeight="1">
      <c r="B47" s="70">
        <v>10</v>
      </c>
      <c r="C47" s="66" t="s">
        <v>1402</v>
      </c>
      <c r="D47" s="73" t="s">
        <v>731</v>
      </c>
      <c r="E47" s="74">
        <v>12</v>
      </c>
      <c r="F47" s="203"/>
      <c r="G47" s="74">
        <f t="shared" si="1"/>
        <v>0</v>
      </c>
    </row>
    <row r="48" spans="2:7" ht="28.5">
      <c r="B48" s="70">
        <v>11</v>
      </c>
      <c r="C48" s="66" t="s">
        <v>1403</v>
      </c>
      <c r="D48" s="73" t="s">
        <v>722</v>
      </c>
      <c r="E48" s="74">
        <v>2</v>
      </c>
      <c r="F48" s="203"/>
      <c r="G48" s="74">
        <f t="shared" si="1"/>
        <v>0</v>
      </c>
    </row>
    <row r="49" spans="2:7" ht="28.5">
      <c r="B49" s="70">
        <v>12</v>
      </c>
      <c r="C49" s="66" t="s">
        <v>1404</v>
      </c>
      <c r="D49" s="73" t="s">
        <v>722</v>
      </c>
      <c r="E49" s="74">
        <v>4</v>
      </c>
      <c r="F49" s="203"/>
      <c r="G49" s="74">
        <f t="shared" si="1"/>
        <v>0</v>
      </c>
    </row>
    <row r="50" spans="2:7" ht="14.25">
      <c r="B50" s="70">
        <v>13</v>
      </c>
      <c r="C50" s="66" t="s">
        <v>1405</v>
      </c>
      <c r="D50" s="73" t="s">
        <v>722</v>
      </c>
      <c r="E50" s="74">
        <v>30</v>
      </c>
      <c r="F50" s="203"/>
      <c r="G50" s="74">
        <f t="shared" si="1"/>
        <v>0</v>
      </c>
    </row>
    <row r="51" spans="2:7" ht="14.25">
      <c r="B51" s="70">
        <v>14</v>
      </c>
      <c r="C51" s="66" t="s">
        <v>1406</v>
      </c>
      <c r="D51" s="73" t="s">
        <v>722</v>
      </c>
      <c r="E51" s="74">
        <v>2</v>
      </c>
      <c r="F51" s="203"/>
      <c r="G51" s="74">
        <f t="shared" si="1"/>
        <v>0</v>
      </c>
    </row>
    <row r="52" spans="2:7" ht="14.25">
      <c r="B52" s="70">
        <v>15</v>
      </c>
      <c r="C52" s="66" t="s">
        <v>1407</v>
      </c>
      <c r="D52" s="73" t="s">
        <v>731</v>
      </c>
      <c r="E52" s="74">
        <v>412</v>
      </c>
      <c r="F52" s="203"/>
      <c r="G52" s="74">
        <f t="shared" si="1"/>
        <v>0</v>
      </c>
    </row>
    <row r="53" spans="2:7" ht="14.25">
      <c r="B53" s="70">
        <v>16</v>
      </c>
      <c r="C53" s="66" t="s">
        <v>1408</v>
      </c>
      <c r="D53" s="73" t="s">
        <v>722</v>
      </c>
      <c r="E53" s="74">
        <v>103</v>
      </c>
      <c r="F53" s="203"/>
      <c r="G53" s="74">
        <f t="shared" si="1"/>
        <v>0</v>
      </c>
    </row>
    <row r="54" spans="2:7" ht="28.5">
      <c r="B54" s="70">
        <v>17</v>
      </c>
      <c r="C54" s="66" t="s">
        <v>1409</v>
      </c>
      <c r="D54" s="73" t="s">
        <v>722</v>
      </c>
      <c r="E54" s="74">
        <v>36</v>
      </c>
      <c r="F54" s="203"/>
      <c r="G54" s="74">
        <f t="shared" si="1"/>
        <v>0</v>
      </c>
    </row>
    <row r="55" spans="2:7" ht="14.25">
      <c r="B55" s="70">
        <v>18</v>
      </c>
      <c r="C55" s="66" t="s">
        <v>1410</v>
      </c>
      <c r="D55" s="73" t="s">
        <v>722</v>
      </c>
      <c r="E55" s="74">
        <v>36</v>
      </c>
      <c r="F55" s="203"/>
      <c r="G55" s="74">
        <f t="shared" si="1"/>
        <v>0</v>
      </c>
    </row>
    <row r="56" spans="2:7" ht="28.5">
      <c r="B56" s="70">
        <v>19</v>
      </c>
      <c r="C56" s="66" t="s">
        <v>1411</v>
      </c>
      <c r="D56" s="73" t="s">
        <v>722</v>
      </c>
      <c r="E56" s="74">
        <v>36</v>
      </c>
      <c r="F56" s="203"/>
      <c r="G56" s="74">
        <f t="shared" si="1"/>
        <v>0</v>
      </c>
    </row>
    <row r="57" spans="2:7" ht="14.25">
      <c r="B57" s="70">
        <v>20</v>
      </c>
      <c r="C57" s="66" t="s">
        <v>1412</v>
      </c>
      <c r="D57" s="73" t="s">
        <v>722</v>
      </c>
      <c r="E57" s="74">
        <v>20</v>
      </c>
      <c r="F57" s="203"/>
      <c r="G57" s="74">
        <f t="shared" si="1"/>
        <v>0</v>
      </c>
    </row>
    <row r="58" spans="2:7" ht="14.25">
      <c r="B58" s="70">
        <v>21</v>
      </c>
      <c r="C58" s="66" t="s">
        <v>1413</v>
      </c>
      <c r="D58" s="73" t="s">
        <v>722</v>
      </c>
      <c r="E58" s="74">
        <v>12</v>
      </c>
      <c r="F58" s="203"/>
      <c r="G58" s="74">
        <f t="shared" si="1"/>
        <v>0</v>
      </c>
    </row>
    <row r="59" spans="2:7" ht="14.25">
      <c r="B59" s="70">
        <v>22</v>
      </c>
      <c r="C59" s="66" t="s">
        <v>1414</v>
      </c>
      <c r="D59" s="73" t="s">
        <v>722</v>
      </c>
      <c r="E59" s="74">
        <v>12</v>
      </c>
      <c r="F59" s="203"/>
      <c r="G59" s="74">
        <f t="shared" si="1"/>
        <v>0</v>
      </c>
    </row>
    <row r="60" spans="2:7" ht="28.5">
      <c r="B60" s="70">
        <v>23</v>
      </c>
      <c r="C60" s="66" t="s">
        <v>1415</v>
      </c>
      <c r="D60" s="73" t="s">
        <v>722</v>
      </c>
      <c r="E60" s="74">
        <v>116</v>
      </c>
      <c r="F60" s="203"/>
      <c r="G60" s="74">
        <f t="shared" si="1"/>
        <v>0</v>
      </c>
    </row>
    <row r="61" spans="2:7" ht="28.5">
      <c r="B61" s="70">
        <v>24</v>
      </c>
      <c r="C61" s="66" t="s">
        <v>1416</v>
      </c>
      <c r="D61" s="73" t="s">
        <v>731</v>
      </c>
      <c r="E61" s="74">
        <v>232</v>
      </c>
      <c r="F61" s="203"/>
      <c r="G61" s="74">
        <f t="shared" si="1"/>
        <v>0</v>
      </c>
    </row>
    <row r="62" spans="2:7" ht="28.5">
      <c r="B62" s="70">
        <v>25</v>
      </c>
      <c r="C62" s="66" t="s">
        <v>1417</v>
      </c>
      <c r="D62" s="73" t="s">
        <v>800</v>
      </c>
      <c r="E62" s="74">
        <v>8.7</v>
      </c>
      <c r="F62" s="203"/>
      <c r="G62" s="74">
        <f t="shared" si="1"/>
        <v>0</v>
      </c>
    </row>
    <row r="63" spans="2:7" ht="19.5" customHeight="1">
      <c r="B63" s="70">
        <v>26</v>
      </c>
      <c r="C63" s="66" t="s">
        <v>1418</v>
      </c>
      <c r="D63" s="73" t="s">
        <v>722</v>
      </c>
      <c r="E63" s="74">
        <v>1</v>
      </c>
      <c r="F63" s="203"/>
      <c r="G63" s="74">
        <f t="shared" si="1"/>
        <v>0</v>
      </c>
    </row>
    <row r="64" spans="2:7" ht="14.25">
      <c r="B64" s="106"/>
      <c r="C64" s="37" t="s">
        <v>1419</v>
      </c>
      <c r="D64" s="107"/>
      <c r="E64" s="108"/>
      <c r="F64" s="109"/>
      <c r="G64" s="79">
        <f>SUM(G38:G63)</f>
        <v>0</v>
      </c>
    </row>
    <row r="65" spans="2:7" ht="14.25">
      <c r="B65" s="106"/>
      <c r="C65" s="62"/>
      <c r="D65" s="106"/>
      <c r="E65" s="110"/>
      <c r="F65" s="111"/>
      <c r="G65" s="108"/>
    </row>
    <row r="66" spans="2:7" ht="14.25">
      <c r="B66" s="106"/>
      <c r="C66" s="37" t="s">
        <v>1422</v>
      </c>
      <c r="D66" s="106"/>
      <c r="E66" s="110"/>
      <c r="F66" s="111"/>
      <c r="G66" s="108"/>
    </row>
    <row r="67" spans="2:7" ht="14.25">
      <c r="B67" s="106"/>
      <c r="C67" s="62" t="s">
        <v>839</v>
      </c>
      <c r="D67" s="106"/>
      <c r="E67" s="110"/>
      <c r="F67" s="110"/>
      <c r="G67" s="108">
        <f>G36+G64</f>
        <v>0</v>
      </c>
    </row>
    <row r="68" spans="2:7" ht="14.25">
      <c r="B68" s="106"/>
      <c r="C68" s="61" t="s">
        <v>948</v>
      </c>
      <c r="D68" s="106"/>
      <c r="E68" s="110"/>
      <c r="F68" s="110"/>
      <c r="G68" s="110">
        <f>ROUND(G67*0.2,2)</f>
        <v>0</v>
      </c>
    </row>
    <row r="69" spans="2:7" ht="14.25">
      <c r="B69" s="106"/>
      <c r="C69" s="62" t="s">
        <v>949</v>
      </c>
      <c r="D69" s="107"/>
      <c r="E69" s="108"/>
      <c r="F69" s="108"/>
      <c r="G69" s="108">
        <f>SUM(G67:G68)</f>
        <v>0</v>
      </c>
    </row>
  </sheetData>
  <sheetProtection/>
  <mergeCells count="2">
    <mergeCell ref="C1:G1"/>
    <mergeCell ref="B5:G5"/>
  </mergeCells>
  <printOptions/>
  <pageMargins left="0.7086614173228347" right="0.11811023622047245" top="0.5511811023622047" bottom="0.35433070866141736" header="0.31496062992125984" footer="0.31496062992125984"/>
  <pageSetup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90"/>
  <sheetViews>
    <sheetView zoomScaleSheetLayoutView="100" zoomScalePageLayoutView="0" workbookViewId="0" topLeftCell="A79">
      <selection activeCell="F10" sqref="F10:F85"/>
    </sheetView>
  </sheetViews>
  <sheetFormatPr defaultColWidth="9.140625" defaultRowHeight="15"/>
  <cols>
    <col min="1" max="1" width="6.8515625" style="0" customWidth="1"/>
    <col min="2" max="2" width="6.140625" style="4" customWidth="1"/>
    <col min="3" max="3" width="46.57421875" style="38" customWidth="1"/>
    <col min="4" max="4" width="6.140625" style="4" customWidth="1"/>
    <col min="5" max="5" width="8.7109375" style="25" customWidth="1"/>
    <col min="6" max="6" width="10.8515625" style="0" customWidth="1"/>
    <col min="7" max="7" width="13.7109375" style="0" bestFit="1" customWidth="1"/>
  </cols>
  <sheetData>
    <row r="1" spans="2:7" ht="14.25">
      <c r="B1" s="6"/>
      <c r="C1" s="214"/>
      <c r="D1" s="214"/>
      <c r="E1" s="214"/>
      <c r="F1" s="214"/>
      <c r="G1" s="214"/>
    </row>
    <row r="2" spans="2:7" ht="14.25">
      <c r="B2" s="6"/>
      <c r="C2" s="20"/>
      <c r="D2" s="7"/>
      <c r="E2" s="39"/>
      <c r="F2" s="7"/>
      <c r="G2" s="7"/>
    </row>
    <row r="3" spans="2:7" ht="14.25">
      <c r="B3" s="6" t="s">
        <v>950</v>
      </c>
      <c r="C3" s="20" t="s">
        <v>952</v>
      </c>
      <c r="D3" s="7"/>
      <c r="E3" s="39"/>
      <c r="F3" s="7"/>
      <c r="G3" s="7"/>
    </row>
    <row r="4" spans="2:7" ht="14.25">
      <c r="B4" s="10"/>
      <c r="C4" s="34"/>
      <c r="D4" s="10"/>
      <c r="E4" s="40"/>
      <c r="F4" s="8"/>
      <c r="G4" s="8"/>
    </row>
    <row r="5" spans="2:7" ht="21">
      <c r="B5" s="213" t="s">
        <v>787</v>
      </c>
      <c r="C5" s="213"/>
      <c r="D5" s="213"/>
      <c r="E5" s="213"/>
      <c r="F5" s="213"/>
      <c r="G5" s="213"/>
    </row>
    <row r="7" spans="2:7" ht="15">
      <c r="B7" s="12" t="s">
        <v>716</v>
      </c>
      <c r="C7" s="13" t="s">
        <v>717</v>
      </c>
      <c r="D7" s="12" t="s">
        <v>718</v>
      </c>
      <c r="E7" s="24" t="s">
        <v>719</v>
      </c>
      <c r="F7" s="12" t="s">
        <v>720</v>
      </c>
      <c r="G7" s="12" t="s">
        <v>721</v>
      </c>
    </row>
    <row r="8" spans="2:7" ht="15">
      <c r="B8" s="80"/>
      <c r="C8" s="81" t="s">
        <v>1424</v>
      </c>
      <c r="D8" s="80"/>
      <c r="E8" s="82"/>
      <c r="F8" s="80"/>
      <c r="G8" s="80"/>
    </row>
    <row r="9" spans="2:7" ht="14.25">
      <c r="B9" s="112"/>
      <c r="C9" s="83" t="s">
        <v>1425</v>
      </c>
      <c r="D9" s="112"/>
      <c r="E9" s="113"/>
      <c r="F9" s="114"/>
      <c r="G9" s="113"/>
    </row>
    <row r="10" spans="2:7" ht="19.5" customHeight="1">
      <c r="B10" s="75">
        <v>1</v>
      </c>
      <c r="C10" s="35" t="s">
        <v>1426</v>
      </c>
      <c r="D10" s="75" t="s">
        <v>731</v>
      </c>
      <c r="E10" s="78">
        <v>915</v>
      </c>
      <c r="F10" s="180"/>
      <c r="G10" s="78">
        <f>ROUND(E10*F10,2)</f>
        <v>0</v>
      </c>
    </row>
    <row r="11" spans="2:7" ht="19.5" customHeight="1">
      <c r="B11" s="75">
        <v>2</v>
      </c>
      <c r="C11" s="35" t="s">
        <v>1427</v>
      </c>
      <c r="D11" s="75" t="s">
        <v>731</v>
      </c>
      <c r="E11" s="78">
        <v>30</v>
      </c>
      <c r="F11" s="180"/>
      <c r="G11" s="78">
        <f>ROUND(E11*F11,2)</f>
        <v>0</v>
      </c>
    </row>
    <row r="12" spans="2:7" ht="19.5" customHeight="1">
      <c r="B12" s="75">
        <v>3</v>
      </c>
      <c r="C12" s="35" t="s">
        <v>1428</v>
      </c>
      <c r="D12" s="75" t="s">
        <v>731</v>
      </c>
      <c r="E12" s="78">
        <v>200</v>
      </c>
      <c r="F12" s="180"/>
      <c r="G12" s="78">
        <f>ROUND(E12*F12,2)</f>
        <v>0</v>
      </c>
    </row>
    <row r="13" spans="2:7" ht="19.5" customHeight="1">
      <c r="B13" s="115"/>
      <c r="C13" s="84" t="s">
        <v>1425</v>
      </c>
      <c r="D13" s="115"/>
      <c r="E13" s="116"/>
      <c r="F13" s="116"/>
      <c r="G13" s="118">
        <f>SUM(G10:G12)</f>
        <v>0</v>
      </c>
    </row>
    <row r="14" spans="2:7" ht="19.5" customHeight="1">
      <c r="B14" s="112"/>
      <c r="C14" s="83" t="s">
        <v>1434</v>
      </c>
      <c r="D14" s="112"/>
      <c r="E14" s="113"/>
      <c r="F14" s="113"/>
      <c r="G14" s="113"/>
    </row>
    <row r="15" spans="2:7" ht="28.5">
      <c r="B15" s="75">
        <v>4</v>
      </c>
      <c r="C15" s="35" t="s">
        <v>1469</v>
      </c>
      <c r="D15" s="75" t="s">
        <v>731</v>
      </c>
      <c r="E15" s="78">
        <v>500</v>
      </c>
      <c r="F15" s="180"/>
      <c r="G15" s="78">
        <f aca="true" t="shared" si="0" ref="G15:G20">ROUND(E15*F15,2)</f>
        <v>0</v>
      </c>
    </row>
    <row r="16" spans="2:7" ht="28.5">
      <c r="B16" s="75">
        <v>5</v>
      </c>
      <c r="C16" s="35" t="s">
        <v>1429</v>
      </c>
      <c r="D16" s="75" t="s">
        <v>731</v>
      </c>
      <c r="E16" s="78">
        <v>500</v>
      </c>
      <c r="F16" s="180"/>
      <c r="G16" s="78">
        <f t="shared" si="0"/>
        <v>0</v>
      </c>
    </row>
    <row r="17" spans="2:7" ht="28.5">
      <c r="B17" s="75">
        <v>6</v>
      </c>
      <c r="C17" s="35" t="s">
        <v>1430</v>
      </c>
      <c r="D17" s="75" t="s">
        <v>722</v>
      </c>
      <c r="E17" s="78">
        <v>11</v>
      </c>
      <c r="F17" s="180"/>
      <c r="G17" s="78">
        <f t="shared" si="0"/>
        <v>0</v>
      </c>
    </row>
    <row r="18" spans="2:7" ht="28.5">
      <c r="B18" s="75">
        <v>7</v>
      </c>
      <c r="C18" s="35" t="s">
        <v>1431</v>
      </c>
      <c r="D18" s="75" t="s">
        <v>731</v>
      </c>
      <c r="E18" s="78">
        <v>1145</v>
      </c>
      <c r="F18" s="180"/>
      <c r="G18" s="78">
        <f t="shared" si="0"/>
        <v>0</v>
      </c>
    </row>
    <row r="19" spans="2:7" ht="28.5">
      <c r="B19" s="75">
        <v>8</v>
      </c>
      <c r="C19" s="35" t="s">
        <v>1432</v>
      </c>
      <c r="D19" s="75" t="s">
        <v>731</v>
      </c>
      <c r="E19" s="78">
        <v>1145</v>
      </c>
      <c r="F19" s="180"/>
      <c r="G19" s="78">
        <f t="shared" si="0"/>
        <v>0</v>
      </c>
    </row>
    <row r="20" spans="2:7" ht="28.5">
      <c r="B20" s="75">
        <v>9</v>
      </c>
      <c r="C20" s="35" t="s">
        <v>1433</v>
      </c>
      <c r="D20" s="75" t="s">
        <v>722</v>
      </c>
      <c r="E20" s="78">
        <v>11</v>
      </c>
      <c r="F20" s="180"/>
      <c r="G20" s="78">
        <f t="shared" si="0"/>
        <v>0</v>
      </c>
    </row>
    <row r="21" spans="2:7" ht="14.25">
      <c r="B21" s="115"/>
      <c r="C21" s="84" t="s">
        <v>1434</v>
      </c>
      <c r="D21" s="115"/>
      <c r="E21" s="116"/>
      <c r="F21" s="116"/>
      <c r="G21" s="118">
        <f>SUM(G15:G20)</f>
        <v>0</v>
      </c>
    </row>
    <row r="22" spans="2:7" ht="14.25">
      <c r="B22" s="119"/>
      <c r="C22" s="85" t="s">
        <v>1435</v>
      </c>
      <c r="D22" s="119"/>
      <c r="E22" s="120"/>
      <c r="F22" s="120"/>
      <c r="G22" s="120"/>
    </row>
    <row r="23" spans="2:7" ht="14.25">
      <c r="B23" s="119"/>
      <c r="C23" s="85" t="s">
        <v>1425</v>
      </c>
      <c r="D23" s="119"/>
      <c r="E23" s="120"/>
      <c r="F23" s="120"/>
      <c r="G23" s="120"/>
    </row>
    <row r="24" spans="2:7" ht="14.25">
      <c r="B24" s="75">
        <v>10</v>
      </c>
      <c r="C24" s="35" t="s">
        <v>1436</v>
      </c>
      <c r="D24" s="75" t="s">
        <v>722</v>
      </c>
      <c r="E24" s="78">
        <v>4</v>
      </c>
      <c r="F24" s="180"/>
      <c r="G24" s="78">
        <f aca="true" t="shared" si="1" ref="G24:G33">ROUND(E24*F24,2)</f>
        <v>0</v>
      </c>
    </row>
    <row r="25" spans="2:7" ht="47.25" customHeight="1">
      <c r="B25" s="75">
        <v>11</v>
      </c>
      <c r="C25" s="35" t="s">
        <v>1437</v>
      </c>
      <c r="D25" s="75" t="s">
        <v>722</v>
      </c>
      <c r="E25" s="78">
        <v>12</v>
      </c>
      <c r="F25" s="180"/>
      <c r="G25" s="78">
        <f t="shared" si="1"/>
        <v>0</v>
      </c>
    </row>
    <row r="26" spans="2:7" ht="42.75">
      <c r="B26" s="75">
        <v>12</v>
      </c>
      <c r="C26" s="35" t="s">
        <v>1438</v>
      </c>
      <c r="D26" s="75" t="s">
        <v>722</v>
      </c>
      <c r="E26" s="78">
        <v>12</v>
      </c>
      <c r="F26" s="180"/>
      <c r="G26" s="78">
        <f t="shared" si="1"/>
        <v>0</v>
      </c>
    </row>
    <row r="27" spans="2:7" ht="28.5">
      <c r="B27" s="75">
        <v>13</v>
      </c>
      <c r="C27" s="35" t="s">
        <v>1439</v>
      </c>
      <c r="D27" s="75" t="s">
        <v>722</v>
      </c>
      <c r="E27" s="78">
        <v>2</v>
      </c>
      <c r="F27" s="180"/>
      <c r="G27" s="78">
        <f t="shared" si="1"/>
        <v>0</v>
      </c>
    </row>
    <row r="28" spans="2:7" ht="42.75">
      <c r="B28" s="75">
        <v>14</v>
      </c>
      <c r="C28" s="35" t="s">
        <v>1448</v>
      </c>
      <c r="D28" s="75" t="s">
        <v>722</v>
      </c>
      <c r="E28" s="78">
        <v>12</v>
      </c>
      <c r="F28" s="180"/>
      <c r="G28" s="78">
        <f t="shared" si="1"/>
        <v>0</v>
      </c>
    </row>
    <row r="29" spans="2:7" ht="14.25">
      <c r="B29" s="75">
        <v>15</v>
      </c>
      <c r="C29" s="35" t="s">
        <v>1440</v>
      </c>
      <c r="D29" s="75" t="s">
        <v>722</v>
      </c>
      <c r="E29" s="78">
        <v>1</v>
      </c>
      <c r="F29" s="180"/>
      <c r="G29" s="78">
        <f t="shared" si="1"/>
        <v>0</v>
      </c>
    </row>
    <row r="30" spans="2:7" ht="14.25">
      <c r="B30" s="75">
        <v>16</v>
      </c>
      <c r="C30" s="35" t="s">
        <v>1470</v>
      </c>
      <c r="D30" s="75" t="s">
        <v>731</v>
      </c>
      <c r="E30" s="78">
        <v>250</v>
      </c>
      <c r="F30" s="180"/>
      <c r="G30" s="78">
        <f t="shared" si="1"/>
        <v>0</v>
      </c>
    </row>
    <row r="31" spans="2:7" ht="14.25">
      <c r="B31" s="75">
        <v>17</v>
      </c>
      <c r="C31" s="35" t="s">
        <v>1471</v>
      </c>
      <c r="D31" s="75" t="s">
        <v>731</v>
      </c>
      <c r="E31" s="78">
        <v>20</v>
      </c>
      <c r="F31" s="180"/>
      <c r="G31" s="78">
        <f t="shared" si="1"/>
        <v>0</v>
      </c>
    </row>
    <row r="32" spans="2:7" ht="14.25">
      <c r="B32" s="75">
        <v>18</v>
      </c>
      <c r="C32" s="35" t="s">
        <v>1472</v>
      </c>
      <c r="D32" s="75" t="s">
        <v>731</v>
      </c>
      <c r="E32" s="78">
        <v>100</v>
      </c>
      <c r="F32" s="180"/>
      <c r="G32" s="78">
        <f t="shared" si="1"/>
        <v>0</v>
      </c>
    </row>
    <row r="33" spans="2:7" ht="14.25">
      <c r="B33" s="75">
        <v>19</v>
      </c>
      <c r="C33" s="35" t="s">
        <v>1441</v>
      </c>
      <c r="D33" s="75" t="s">
        <v>731</v>
      </c>
      <c r="E33" s="78">
        <v>35</v>
      </c>
      <c r="F33" s="180"/>
      <c r="G33" s="78">
        <f t="shared" si="1"/>
        <v>0</v>
      </c>
    </row>
    <row r="34" spans="2:7" ht="14.25">
      <c r="B34" s="115"/>
      <c r="C34" s="84" t="s">
        <v>1425</v>
      </c>
      <c r="D34" s="115"/>
      <c r="E34" s="116"/>
      <c r="F34" s="116"/>
      <c r="G34" s="118">
        <f>SUM(G24:G33)</f>
        <v>0</v>
      </c>
    </row>
    <row r="35" spans="2:7" ht="14.25">
      <c r="B35" s="112"/>
      <c r="C35" s="83" t="s">
        <v>1434</v>
      </c>
      <c r="D35" s="112"/>
      <c r="E35" s="113"/>
      <c r="F35" s="113"/>
      <c r="G35" s="113"/>
    </row>
    <row r="36" spans="2:7" ht="28.5">
      <c r="B36" s="75">
        <v>20</v>
      </c>
      <c r="C36" s="35" t="s">
        <v>1442</v>
      </c>
      <c r="D36" s="75" t="s">
        <v>722</v>
      </c>
      <c r="E36" s="78">
        <v>5</v>
      </c>
      <c r="F36" s="180"/>
      <c r="G36" s="78">
        <f aca="true" t="shared" si="2" ref="G36:G54">ROUND(E36*F36,2)</f>
        <v>0</v>
      </c>
    </row>
    <row r="37" spans="2:7" ht="14.25">
      <c r="B37" s="75">
        <v>21</v>
      </c>
      <c r="C37" s="35" t="s">
        <v>1443</v>
      </c>
      <c r="D37" s="75" t="s">
        <v>722</v>
      </c>
      <c r="E37" s="78">
        <v>12</v>
      </c>
      <c r="F37" s="180"/>
      <c r="G37" s="78">
        <f t="shared" si="2"/>
        <v>0</v>
      </c>
    </row>
    <row r="38" spans="2:7" ht="14.25">
      <c r="B38" s="75">
        <v>22</v>
      </c>
      <c r="C38" s="35" t="s">
        <v>1444</v>
      </c>
      <c r="D38" s="75" t="s">
        <v>722</v>
      </c>
      <c r="E38" s="78">
        <v>12</v>
      </c>
      <c r="F38" s="180"/>
      <c r="G38" s="78">
        <f t="shared" si="2"/>
        <v>0</v>
      </c>
    </row>
    <row r="39" spans="2:7" ht="14.25">
      <c r="B39" s="75">
        <v>23</v>
      </c>
      <c r="C39" s="35" t="s">
        <v>1445</v>
      </c>
      <c r="D39" s="75" t="s">
        <v>722</v>
      </c>
      <c r="E39" s="78">
        <v>12</v>
      </c>
      <c r="F39" s="180"/>
      <c r="G39" s="78">
        <f t="shared" si="2"/>
        <v>0</v>
      </c>
    </row>
    <row r="40" spans="2:7" ht="28.5">
      <c r="B40" s="75">
        <v>24</v>
      </c>
      <c r="C40" s="35" t="s">
        <v>1446</v>
      </c>
      <c r="D40" s="75" t="s">
        <v>722</v>
      </c>
      <c r="E40" s="78">
        <v>4</v>
      </c>
      <c r="F40" s="180"/>
      <c r="G40" s="78">
        <f t="shared" si="2"/>
        <v>0</v>
      </c>
    </row>
    <row r="41" spans="2:7" ht="28.5">
      <c r="B41" s="75">
        <v>25</v>
      </c>
      <c r="C41" s="35" t="s">
        <v>1447</v>
      </c>
      <c r="D41" s="75" t="s">
        <v>722</v>
      </c>
      <c r="E41" s="78">
        <v>2</v>
      </c>
      <c r="F41" s="180"/>
      <c r="G41" s="78">
        <f t="shared" si="2"/>
        <v>0</v>
      </c>
    </row>
    <row r="42" spans="2:7" ht="42.75">
      <c r="B42" s="75">
        <v>26</v>
      </c>
      <c r="C42" s="35" t="s">
        <v>1473</v>
      </c>
      <c r="D42" s="75" t="s">
        <v>722</v>
      </c>
      <c r="E42" s="78">
        <v>12</v>
      </c>
      <c r="F42" s="180"/>
      <c r="G42" s="78">
        <f t="shared" si="2"/>
        <v>0</v>
      </c>
    </row>
    <row r="43" spans="2:7" ht="28.5">
      <c r="B43" s="75">
        <v>27</v>
      </c>
      <c r="C43" s="35" t="s">
        <v>1449</v>
      </c>
      <c r="D43" s="75" t="s">
        <v>731</v>
      </c>
      <c r="E43" s="78">
        <v>40</v>
      </c>
      <c r="F43" s="180"/>
      <c r="G43" s="78">
        <f t="shared" si="2"/>
        <v>0</v>
      </c>
    </row>
    <row r="44" spans="2:7" ht="28.5">
      <c r="B44" s="75">
        <v>28</v>
      </c>
      <c r="C44" s="35" t="s">
        <v>1452</v>
      </c>
      <c r="D44" s="75" t="s">
        <v>731</v>
      </c>
      <c r="E44" s="78">
        <v>230</v>
      </c>
      <c r="F44" s="180"/>
      <c r="G44" s="78">
        <f t="shared" si="2"/>
        <v>0</v>
      </c>
    </row>
    <row r="45" spans="2:7" ht="28.5">
      <c r="B45" s="75">
        <v>29</v>
      </c>
      <c r="C45" s="35" t="s">
        <v>1450</v>
      </c>
      <c r="D45" s="75" t="s">
        <v>722</v>
      </c>
      <c r="E45" s="78">
        <v>12</v>
      </c>
      <c r="F45" s="180"/>
      <c r="G45" s="78">
        <f t="shared" si="2"/>
        <v>0</v>
      </c>
    </row>
    <row r="46" spans="2:7" ht="14.25">
      <c r="B46" s="75">
        <v>30</v>
      </c>
      <c r="C46" s="35" t="s">
        <v>1451</v>
      </c>
      <c r="D46" s="75" t="s">
        <v>722</v>
      </c>
      <c r="E46" s="78">
        <v>1</v>
      </c>
      <c r="F46" s="180"/>
      <c r="G46" s="78">
        <f t="shared" si="2"/>
        <v>0</v>
      </c>
    </row>
    <row r="47" spans="2:7" ht="14.25">
      <c r="B47" s="75">
        <v>31</v>
      </c>
      <c r="C47" s="35" t="s">
        <v>1453</v>
      </c>
      <c r="D47" s="75" t="s">
        <v>722</v>
      </c>
      <c r="E47" s="78">
        <v>20</v>
      </c>
      <c r="F47" s="180"/>
      <c r="G47" s="78">
        <f t="shared" si="2"/>
        <v>0</v>
      </c>
    </row>
    <row r="48" spans="2:7" ht="28.5">
      <c r="B48" s="75">
        <v>32</v>
      </c>
      <c r="C48" s="35" t="s">
        <v>1454</v>
      </c>
      <c r="D48" s="75" t="s">
        <v>722</v>
      </c>
      <c r="E48" s="78">
        <v>28</v>
      </c>
      <c r="F48" s="180"/>
      <c r="G48" s="78">
        <f t="shared" si="2"/>
        <v>0</v>
      </c>
    </row>
    <row r="49" spans="2:7" ht="14.25">
      <c r="B49" s="75">
        <v>33</v>
      </c>
      <c r="C49" s="35" t="s">
        <v>1455</v>
      </c>
      <c r="D49" s="75" t="s">
        <v>722</v>
      </c>
      <c r="E49" s="78">
        <v>4</v>
      </c>
      <c r="F49" s="180"/>
      <c r="G49" s="78">
        <f t="shared" si="2"/>
        <v>0</v>
      </c>
    </row>
    <row r="50" spans="2:7" ht="28.5">
      <c r="B50" s="75">
        <v>34</v>
      </c>
      <c r="C50" s="35" t="s">
        <v>1456</v>
      </c>
      <c r="D50" s="75" t="s">
        <v>722</v>
      </c>
      <c r="E50" s="78">
        <v>6</v>
      </c>
      <c r="F50" s="180"/>
      <c r="G50" s="78">
        <f t="shared" si="2"/>
        <v>0</v>
      </c>
    </row>
    <row r="51" spans="2:7" ht="28.5">
      <c r="B51" s="75">
        <v>35</v>
      </c>
      <c r="C51" s="35" t="s">
        <v>1457</v>
      </c>
      <c r="D51" s="75" t="s">
        <v>722</v>
      </c>
      <c r="E51" s="78">
        <v>6</v>
      </c>
      <c r="F51" s="180"/>
      <c r="G51" s="78">
        <f t="shared" si="2"/>
        <v>0</v>
      </c>
    </row>
    <row r="52" spans="2:7" ht="28.5">
      <c r="B52" s="75">
        <v>36</v>
      </c>
      <c r="C52" s="35" t="s">
        <v>1458</v>
      </c>
      <c r="D52" s="75" t="s">
        <v>722</v>
      </c>
      <c r="E52" s="78">
        <v>6</v>
      </c>
      <c r="F52" s="180"/>
      <c r="G52" s="78">
        <f t="shared" si="2"/>
        <v>0</v>
      </c>
    </row>
    <row r="53" spans="2:7" ht="14.25">
      <c r="B53" s="75">
        <v>37</v>
      </c>
      <c r="C53" s="35" t="s">
        <v>845</v>
      </c>
      <c r="D53" s="75" t="s">
        <v>722</v>
      </c>
      <c r="E53" s="78">
        <v>22</v>
      </c>
      <c r="F53" s="180"/>
      <c r="G53" s="78">
        <f t="shared" si="2"/>
        <v>0</v>
      </c>
    </row>
    <row r="54" spans="2:7" ht="14.25">
      <c r="B54" s="75">
        <v>38</v>
      </c>
      <c r="C54" s="35" t="s">
        <v>846</v>
      </c>
      <c r="D54" s="75" t="s">
        <v>722</v>
      </c>
      <c r="E54" s="78">
        <v>42</v>
      </c>
      <c r="F54" s="180"/>
      <c r="G54" s="78">
        <f t="shared" si="2"/>
        <v>0</v>
      </c>
    </row>
    <row r="55" spans="2:7" ht="14.25">
      <c r="B55" s="115"/>
      <c r="C55" s="84" t="s">
        <v>1434</v>
      </c>
      <c r="D55" s="115"/>
      <c r="E55" s="116"/>
      <c r="F55" s="116"/>
      <c r="G55" s="118">
        <f>SUM(G36:G54)</f>
        <v>0</v>
      </c>
    </row>
    <row r="56" spans="2:7" ht="28.5">
      <c r="B56" s="119"/>
      <c r="C56" s="85" t="s">
        <v>1459</v>
      </c>
      <c r="D56" s="119"/>
      <c r="E56" s="120"/>
      <c r="F56" s="120"/>
      <c r="G56" s="122"/>
    </row>
    <row r="57" spans="2:7" ht="14.25">
      <c r="B57" s="119"/>
      <c r="C57" s="85" t="s">
        <v>1425</v>
      </c>
      <c r="D57" s="119"/>
      <c r="E57" s="120"/>
      <c r="F57" s="120"/>
      <c r="G57" s="122"/>
    </row>
    <row r="58" spans="2:7" ht="28.5">
      <c r="B58" s="75">
        <v>39</v>
      </c>
      <c r="C58" s="35" t="s">
        <v>1460</v>
      </c>
      <c r="D58" s="75" t="s">
        <v>722</v>
      </c>
      <c r="E58" s="78">
        <v>1</v>
      </c>
      <c r="F58" s="180"/>
      <c r="G58" s="78">
        <f aca="true" t="shared" si="3" ref="G58:G66">ROUND(E58*F58,2)</f>
        <v>0</v>
      </c>
    </row>
    <row r="59" spans="2:7" ht="28.5">
      <c r="B59" s="75">
        <v>40</v>
      </c>
      <c r="C59" s="35" t="s">
        <v>1461</v>
      </c>
      <c r="D59" s="75" t="s">
        <v>722</v>
      </c>
      <c r="E59" s="78">
        <v>1</v>
      </c>
      <c r="F59" s="180"/>
      <c r="G59" s="78">
        <f t="shared" si="3"/>
        <v>0</v>
      </c>
    </row>
    <row r="60" spans="2:7" ht="14.25">
      <c r="B60" s="75">
        <v>41</v>
      </c>
      <c r="C60" s="35" t="s">
        <v>1462</v>
      </c>
      <c r="D60" s="75" t="s">
        <v>731</v>
      </c>
      <c r="E60" s="78">
        <v>165</v>
      </c>
      <c r="F60" s="180"/>
      <c r="G60" s="78">
        <f t="shared" si="3"/>
        <v>0</v>
      </c>
    </row>
    <row r="61" spans="2:7" ht="14.25">
      <c r="B61" s="75">
        <v>42</v>
      </c>
      <c r="C61" s="35" t="s">
        <v>1463</v>
      </c>
      <c r="D61" s="75" t="s">
        <v>731</v>
      </c>
      <c r="E61" s="78">
        <v>200</v>
      </c>
      <c r="F61" s="180"/>
      <c r="G61" s="78">
        <f t="shared" si="3"/>
        <v>0</v>
      </c>
    </row>
    <row r="62" spans="2:7" ht="14.25">
      <c r="B62" s="75">
        <v>43</v>
      </c>
      <c r="C62" s="35" t="s">
        <v>1464</v>
      </c>
      <c r="D62" s="75" t="s">
        <v>731</v>
      </c>
      <c r="E62" s="78">
        <v>200</v>
      </c>
      <c r="F62" s="180"/>
      <c r="G62" s="78">
        <f t="shared" si="3"/>
        <v>0</v>
      </c>
    </row>
    <row r="63" spans="2:7" ht="14.25">
      <c r="B63" s="75">
        <v>44</v>
      </c>
      <c r="C63" s="35" t="s">
        <v>1465</v>
      </c>
      <c r="D63" s="75" t="s">
        <v>731</v>
      </c>
      <c r="E63" s="78">
        <v>5</v>
      </c>
      <c r="F63" s="180"/>
      <c r="G63" s="78">
        <f t="shared" si="3"/>
        <v>0</v>
      </c>
    </row>
    <row r="64" spans="2:7" ht="14.25">
      <c r="B64" s="75">
        <v>45</v>
      </c>
      <c r="C64" s="35" t="s">
        <v>1466</v>
      </c>
      <c r="D64" s="75" t="s">
        <v>731</v>
      </c>
      <c r="E64" s="78">
        <v>25</v>
      </c>
      <c r="F64" s="180"/>
      <c r="G64" s="78">
        <f t="shared" si="3"/>
        <v>0</v>
      </c>
    </row>
    <row r="65" spans="2:7" ht="14.25">
      <c r="B65" s="75">
        <v>46</v>
      </c>
      <c r="C65" s="35" t="s">
        <v>1467</v>
      </c>
      <c r="D65" s="75" t="s">
        <v>731</v>
      </c>
      <c r="E65" s="78">
        <v>40</v>
      </c>
      <c r="F65" s="180"/>
      <c r="G65" s="78">
        <f t="shared" si="3"/>
        <v>0</v>
      </c>
    </row>
    <row r="66" spans="2:7" ht="28.5">
      <c r="B66" s="75">
        <v>47</v>
      </c>
      <c r="C66" s="35" t="s">
        <v>1468</v>
      </c>
      <c r="D66" s="75" t="s">
        <v>722</v>
      </c>
      <c r="E66" s="78">
        <v>3</v>
      </c>
      <c r="F66" s="180"/>
      <c r="G66" s="78">
        <f t="shared" si="3"/>
        <v>0</v>
      </c>
    </row>
    <row r="67" spans="2:7" ht="14.25">
      <c r="B67" s="115"/>
      <c r="C67" s="67" t="s">
        <v>1425</v>
      </c>
      <c r="D67" s="123"/>
      <c r="E67" s="79"/>
      <c r="F67" s="79"/>
      <c r="G67" s="79">
        <f>SUM(G58:G66)</f>
        <v>0</v>
      </c>
    </row>
    <row r="68" spans="2:7" ht="14.25">
      <c r="B68" s="112"/>
      <c r="C68" s="83" t="s">
        <v>1434</v>
      </c>
      <c r="D68" s="112"/>
      <c r="E68" s="113"/>
      <c r="F68" s="113"/>
      <c r="G68" s="113"/>
    </row>
    <row r="69" spans="2:7" ht="28.5">
      <c r="B69" s="75">
        <v>48</v>
      </c>
      <c r="C69" s="35" t="s">
        <v>1474</v>
      </c>
      <c r="D69" s="75" t="s">
        <v>722</v>
      </c>
      <c r="E69" s="78">
        <v>1</v>
      </c>
      <c r="F69" s="180"/>
      <c r="G69" s="78">
        <f aca="true" t="shared" si="4" ref="G69:G85">ROUND(E69*F69,2)</f>
        <v>0</v>
      </c>
    </row>
    <row r="70" spans="2:7" ht="28.5">
      <c r="B70" s="75">
        <v>49</v>
      </c>
      <c r="C70" s="35" t="s">
        <v>1475</v>
      </c>
      <c r="D70" s="75" t="s">
        <v>722</v>
      </c>
      <c r="E70" s="78">
        <v>1</v>
      </c>
      <c r="F70" s="180"/>
      <c r="G70" s="78">
        <f t="shared" si="4"/>
        <v>0</v>
      </c>
    </row>
    <row r="71" spans="2:7" ht="14.25">
      <c r="B71" s="75">
        <v>50</v>
      </c>
      <c r="C71" s="35" t="s">
        <v>1476</v>
      </c>
      <c r="D71" s="75" t="s">
        <v>722</v>
      </c>
      <c r="E71" s="78">
        <v>1</v>
      </c>
      <c r="F71" s="180"/>
      <c r="G71" s="78">
        <f t="shared" si="4"/>
        <v>0</v>
      </c>
    </row>
    <row r="72" spans="2:7" ht="14.25">
      <c r="B72" s="75">
        <v>51</v>
      </c>
      <c r="C72" s="35" t="s">
        <v>1489</v>
      </c>
      <c r="D72" s="75" t="s">
        <v>731</v>
      </c>
      <c r="E72" s="78">
        <v>25</v>
      </c>
      <c r="F72" s="180"/>
      <c r="G72" s="78">
        <f t="shared" si="4"/>
        <v>0</v>
      </c>
    </row>
    <row r="73" spans="2:7" ht="28.5">
      <c r="B73" s="75">
        <v>52</v>
      </c>
      <c r="C73" s="35" t="s">
        <v>1490</v>
      </c>
      <c r="D73" s="75" t="s">
        <v>731</v>
      </c>
      <c r="E73" s="78">
        <v>565</v>
      </c>
      <c r="F73" s="180"/>
      <c r="G73" s="78">
        <f t="shared" si="4"/>
        <v>0</v>
      </c>
    </row>
    <row r="74" spans="2:7" ht="14.25">
      <c r="B74" s="75">
        <v>53</v>
      </c>
      <c r="C74" s="35" t="s">
        <v>1453</v>
      </c>
      <c r="D74" s="75" t="s">
        <v>722</v>
      </c>
      <c r="E74" s="78">
        <v>6</v>
      </c>
      <c r="F74" s="180"/>
      <c r="G74" s="78">
        <f t="shared" si="4"/>
        <v>0</v>
      </c>
    </row>
    <row r="75" spans="2:7" ht="14.25">
      <c r="B75" s="75">
        <v>54</v>
      </c>
      <c r="C75" s="35" t="s">
        <v>847</v>
      </c>
      <c r="D75" s="75" t="s">
        <v>722</v>
      </c>
      <c r="E75" s="78">
        <v>4</v>
      </c>
      <c r="F75" s="180"/>
      <c r="G75" s="78">
        <f t="shared" si="4"/>
        <v>0</v>
      </c>
    </row>
    <row r="76" spans="2:7" ht="28.5">
      <c r="B76" s="75">
        <v>55</v>
      </c>
      <c r="C76" s="35" t="s">
        <v>1454</v>
      </c>
      <c r="D76" s="75" t="s">
        <v>722</v>
      </c>
      <c r="E76" s="78">
        <v>18</v>
      </c>
      <c r="F76" s="180"/>
      <c r="G76" s="78">
        <f t="shared" si="4"/>
        <v>0</v>
      </c>
    </row>
    <row r="77" spans="2:7" ht="28.5">
      <c r="B77" s="75">
        <v>56</v>
      </c>
      <c r="C77" s="35" t="s">
        <v>850</v>
      </c>
      <c r="D77" s="75" t="s">
        <v>722</v>
      </c>
      <c r="E77" s="78">
        <v>18</v>
      </c>
      <c r="F77" s="180"/>
      <c r="G77" s="78">
        <f t="shared" si="4"/>
        <v>0</v>
      </c>
    </row>
    <row r="78" spans="2:7" ht="14.25">
      <c r="B78" s="75">
        <v>57</v>
      </c>
      <c r="C78" s="35" t="s">
        <v>1455</v>
      </c>
      <c r="D78" s="75" t="s">
        <v>722</v>
      </c>
      <c r="E78" s="78">
        <v>30</v>
      </c>
      <c r="F78" s="180"/>
      <c r="G78" s="78">
        <f t="shared" si="4"/>
        <v>0</v>
      </c>
    </row>
    <row r="79" spans="2:7" ht="14.25">
      <c r="B79" s="75">
        <v>58</v>
      </c>
      <c r="C79" s="35" t="s">
        <v>1491</v>
      </c>
      <c r="D79" s="75" t="s">
        <v>722</v>
      </c>
      <c r="E79" s="78">
        <v>2</v>
      </c>
      <c r="F79" s="180"/>
      <c r="G79" s="78">
        <f t="shared" si="4"/>
        <v>0</v>
      </c>
    </row>
    <row r="80" spans="2:7" ht="28.5">
      <c r="B80" s="75">
        <v>59</v>
      </c>
      <c r="C80" s="35" t="s">
        <v>1492</v>
      </c>
      <c r="D80" s="75" t="s">
        <v>731</v>
      </c>
      <c r="E80" s="78">
        <v>15</v>
      </c>
      <c r="F80" s="180"/>
      <c r="G80" s="78">
        <f t="shared" si="4"/>
        <v>0</v>
      </c>
    </row>
    <row r="81" spans="2:7" ht="28.5">
      <c r="B81" s="75">
        <v>60</v>
      </c>
      <c r="C81" s="35" t="s">
        <v>1493</v>
      </c>
      <c r="D81" s="75" t="s">
        <v>731</v>
      </c>
      <c r="E81" s="78">
        <v>25</v>
      </c>
      <c r="F81" s="180"/>
      <c r="G81" s="78">
        <f t="shared" si="4"/>
        <v>0</v>
      </c>
    </row>
    <row r="82" spans="2:7" ht="14.25">
      <c r="B82" s="75">
        <v>61</v>
      </c>
      <c r="C82" s="35" t="s">
        <v>1494</v>
      </c>
      <c r="D82" s="75" t="s">
        <v>731</v>
      </c>
      <c r="E82" s="78">
        <v>25</v>
      </c>
      <c r="F82" s="180"/>
      <c r="G82" s="78">
        <f t="shared" si="4"/>
        <v>0</v>
      </c>
    </row>
    <row r="83" spans="2:7" ht="28.5">
      <c r="B83" s="75">
        <v>62</v>
      </c>
      <c r="C83" s="35" t="s">
        <v>1495</v>
      </c>
      <c r="D83" s="75" t="s">
        <v>722</v>
      </c>
      <c r="E83" s="78">
        <v>3</v>
      </c>
      <c r="F83" s="180"/>
      <c r="G83" s="78">
        <f t="shared" si="4"/>
        <v>0</v>
      </c>
    </row>
    <row r="84" spans="2:7" ht="28.5">
      <c r="B84" s="75">
        <v>63</v>
      </c>
      <c r="C84" s="35" t="s">
        <v>1457</v>
      </c>
      <c r="D84" s="75" t="s">
        <v>722</v>
      </c>
      <c r="E84" s="78">
        <v>4</v>
      </c>
      <c r="F84" s="86"/>
      <c r="G84" s="78">
        <f t="shared" si="4"/>
        <v>0</v>
      </c>
    </row>
    <row r="85" spans="2:7" ht="28.5">
      <c r="B85" s="75">
        <v>64</v>
      </c>
      <c r="C85" s="35" t="s">
        <v>1458</v>
      </c>
      <c r="D85" s="75" t="s">
        <v>722</v>
      </c>
      <c r="E85" s="78">
        <v>4</v>
      </c>
      <c r="F85" s="86"/>
      <c r="G85" s="78">
        <f t="shared" si="4"/>
        <v>0</v>
      </c>
    </row>
    <row r="86" spans="2:7" ht="14.25">
      <c r="B86" s="115"/>
      <c r="C86" s="45" t="s">
        <v>859</v>
      </c>
      <c r="D86" s="123"/>
      <c r="E86" s="79"/>
      <c r="F86" s="124"/>
      <c r="G86" s="79">
        <f>SUM(G69:G85)</f>
        <v>0</v>
      </c>
    </row>
    <row r="87" spans="2:7" ht="14.25">
      <c r="B87" s="115"/>
      <c r="C87" s="37" t="s">
        <v>1496</v>
      </c>
      <c r="D87" s="123"/>
      <c r="E87" s="79"/>
      <c r="F87" s="124"/>
      <c r="G87" s="79"/>
    </row>
    <row r="88" spans="2:7" ht="14.25">
      <c r="B88" s="115"/>
      <c r="C88" s="37" t="s">
        <v>838</v>
      </c>
      <c r="D88" s="115"/>
      <c r="E88" s="116"/>
      <c r="F88" s="116"/>
      <c r="G88" s="118">
        <f>G86+G67+G55+G34+G21+G13</f>
        <v>0</v>
      </c>
    </row>
    <row r="89" spans="2:7" ht="14.25">
      <c r="B89" s="115"/>
      <c r="C89" s="36" t="s">
        <v>948</v>
      </c>
      <c r="D89" s="115"/>
      <c r="E89" s="116"/>
      <c r="F89" s="116"/>
      <c r="G89" s="116">
        <f>ROUND(G88*0.2,2)</f>
        <v>0</v>
      </c>
    </row>
    <row r="90" spans="2:7" ht="14.25">
      <c r="B90" s="115"/>
      <c r="C90" s="37" t="s">
        <v>949</v>
      </c>
      <c r="D90" s="123"/>
      <c r="E90" s="79"/>
      <c r="F90" s="79"/>
      <c r="G90" s="79">
        <f>SUM(G88:G89)</f>
        <v>0</v>
      </c>
    </row>
  </sheetData>
  <sheetProtection/>
  <mergeCells count="2">
    <mergeCell ref="B5:G5"/>
    <mergeCell ref="C1:G1"/>
  </mergeCells>
  <printOptions/>
  <pageMargins left="0.6692913385826772" right="0.11811023622047245" top="0.5118110236220472" bottom="0.3937007874015748" header="0.31496062992125984" footer="0.31496062992125984"/>
  <pageSetup fitToHeight="4" horizontalDpi="600" verticalDpi="600" orientation="portrait" paperSize="9" scale="90" r:id="rId1"/>
  <rowBreaks count="1" manualBreakCount="1">
    <brk id="11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G30"/>
  <sheetViews>
    <sheetView zoomScalePageLayoutView="0" workbookViewId="0" topLeftCell="A28">
      <selection activeCell="F10" sqref="F10:F26"/>
    </sheetView>
  </sheetViews>
  <sheetFormatPr defaultColWidth="9.140625" defaultRowHeight="15"/>
  <cols>
    <col min="1" max="1" width="4.57421875" style="0" customWidth="1"/>
    <col min="2" max="2" width="7.00390625" style="4" customWidth="1"/>
    <col min="3" max="3" width="52.28125" style="2" customWidth="1"/>
    <col min="4" max="4" width="6.00390625" style="4" customWidth="1"/>
    <col min="5" max="5" width="9.140625" style="0" customWidth="1"/>
    <col min="6" max="6" width="10.8515625" style="0" customWidth="1"/>
    <col min="7" max="7" width="13.7109375" style="0" bestFit="1" customWidth="1"/>
  </cols>
  <sheetData>
    <row r="1" spans="2:7" ht="14.25">
      <c r="B1" s="26"/>
      <c r="C1" s="214"/>
      <c r="D1" s="214"/>
      <c r="E1" s="214"/>
      <c r="F1" s="214"/>
      <c r="G1" s="214"/>
    </row>
    <row r="2" spans="2:7" ht="14.25">
      <c r="B2" s="26" t="s">
        <v>946</v>
      </c>
      <c r="C2" s="7" t="s">
        <v>947</v>
      </c>
      <c r="D2" s="7"/>
      <c r="E2" s="7"/>
      <c r="F2" s="7"/>
      <c r="G2" s="7"/>
    </row>
    <row r="3" spans="2:7" ht="14.25">
      <c r="B3" s="26" t="s">
        <v>950</v>
      </c>
      <c r="C3" s="7" t="s">
        <v>951</v>
      </c>
      <c r="D3" s="7"/>
      <c r="E3" s="7"/>
      <c r="F3" s="7"/>
      <c r="G3" s="7"/>
    </row>
    <row r="4" spans="2:7" ht="14.25">
      <c r="B4" s="10"/>
      <c r="C4" s="9"/>
      <c r="D4" s="10"/>
      <c r="E4" s="8"/>
      <c r="F4" s="8"/>
      <c r="G4" s="8"/>
    </row>
    <row r="5" spans="2:7" ht="21">
      <c r="B5" s="213" t="s">
        <v>1477</v>
      </c>
      <c r="C5" s="213"/>
      <c r="D5" s="213"/>
      <c r="E5" s="213"/>
      <c r="F5" s="213"/>
      <c r="G5" s="213"/>
    </row>
    <row r="7" spans="2:7" ht="15">
      <c r="B7" s="87" t="s">
        <v>716</v>
      </c>
      <c r="C7" s="88" t="s">
        <v>717</v>
      </c>
      <c r="D7" s="87" t="s">
        <v>718</v>
      </c>
      <c r="E7" s="87" t="s">
        <v>719</v>
      </c>
      <c r="F7" s="87" t="s">
        <v>720</v>
      </c>
      <c r="G7" s="87" t="s">
        <v>721</v>
      </c>
    </row>
    <row r="8" spans="2:7" ht="14.25">
      <c r="B8" s="89"/>
      <c r="C8" s="90" t="s">
        <v>1488</v>
      </c>
      <c r="D8" s="89"/>
      <c r="E8" s="91"/>
      <c r="F8" s="91"/>
      <c r="G8" s="91"/>
    </row>
    <row r="9" spans="2:7" ht="14.25">
      <c r="B9" s="92"/>
      <c r="C9" s="93" t="s">
        <v>797</v>
      </c>
      <c r="D9" s="92"/>
      <c r="E9" s="94"/>
      <c r="F9" s="95"/>
      <c r="G9" s="94"/>
    </row>
    <row r="10" spans="2:7" ht="28.5" customHeight="1">
      <c r="B10" s="134">
        <v>1</v>
      </c>
      <c r="C10" s="135" t="s">
        <v>1478</v>
      </c>
      <c r="D10" s="134" t="s">
        <v>731</v>
      </c>
      <c r="E10" s="136">
        <v>3</v>
      </c>
      <c r="F10" s="137"/>
      <c r="G10" s="138">
        <f aca="true" t="shared" si="0" ref="G10:G26">ROUND(E10*F10,2)</f>
        <v>0</v>
      </c>
    </row>
    <row r="11" spans="2:7" ht="14.25">
      <c r="B11" s="134">
        <v>2</v>
      </c>
      <c r="C11" s="135" t="s">
        <v>1497</v>
      </c>
      <c r="D11" s="134" t="s">
        <v>731</v>
      </c>
      <c r="E11" s="136">
        <v>3</v>
      </c>
      <c r="F11" s="137"/>
      <c r="G11" s="138">
        <f t="shared" si="0"/>
        <v>0</v>
      </c>
    </row>
    <row r="12" spans="2:7" ht="14.25">
      <c r="B12" s="134">
        <v>3</v>
      </c>
      <c r="C12" s="135" t="s">
        <v>1498</v>
      </c>
      <c r="D12" s="134" t="s">
        <v>725</v>
      </c>
      <c r="E12" s="136">
        <v>0.2</v>
      </c>
      <c r="F12" s="137"/>
      <c r="G12" s="138">
        <f t="shared" si="0"/>
        <v>0</v>
      </c>
    </row>
    <row r="13" spans="2:7" ht="14.25">
      <c r="B13" s="134">
        <v>4</v>
      </c>
      <c r="C13" s="135" t="s">
        <v>1479</v>
      </c>
      <c r="D13" s="134" t="s">
        <v>731</v>
      </c>
      <c r="E13" s="136">
        <v>130</v>
      </c>
      <c r="F13" s="137"/>
      <c r="G13" s="138">
        <f t="shared" si="0"/>
        <v>0</v>
      </c>
    </row>
    <row r="14" spans="2:7" ht="14.25">
      <c r="B14" s="134">
        <v>5</v>
      </c>
      <c r="C14" s="135" t="s">
        <v>1500</v>
      </c>
      <c r="D14" s="134" t="s">
        <v>725</v>
      </c>
      <c r="E14" s="139">
        <f>E13*0.25*0.15</f>
        <v>4.875</v>
      </c>
      <c r="F14" s="137"/>
      <c r="G14" s="138">
        <f t="shared" si="0"/>
        <v>0</v>
      </c>
    </row>
    <row r="15" spans="2:7" ht="14.25">
      <c r="B15" s="134">
        <v>6</v>
      </c>
      <c r="C15" s="135" t="s">
        <v>1480</v>
      </c>
      <c r="D15" s="134" t="s">
        <v>725</v>
      </c>
      <c r="E15" s="136">
        <v>8</v>
      </c>
      <c r="F15" s="137"/>
      <c r="G15" s="138">
        <f t="shared" si="0"/>
        <v>0</v>
      </c>
    </row>
    <row r="16" spans="2:7" ht="14.25">
      <c r="B16" s="134">
        <v>7</v>
      </c>
      <c r="C16" s="135" t="s">
        <v>1499</v>
      </c>
      <c r="D16" s="134" t="s">
        <v>725</v>
      </c>
      <c r="E16" s="136">
        <v>8</v>
      </c>
      <c r="F16" s="137"/>
      <c r="G16" s="138">
        <f t="shared" si="0"/>
        <v>0</v>
      </c>
    </row>
    <row r="17" spans="2:7" ht="14.25">
      <c r="B17" s="134">
        <v>8</v>
      </c>
      <c r="C17" s="135" t="s">
        <v>1481</v>
      </c>
      <c r="D17" s="134" t="s">
        <v>800</v>
      </c>
      <c r="E17" s="136">
        <v>430</v>
      </c>
      <c r="F17" s="137"/>
      <c r="G17" s="138">
        <f t="shared" si="0"/>
        <v>0</v>
      </c>
    </row>
    <row r="18" spans="2:7" ht="14.25">
      <c r="B18" s="134">
        <v>9</v>
      </c>
      <c r="C18" s="135" t="s">
        <v>1501</v>
      </c>
      <c r="D18" s="134" t="s">
        <v>725</v>
      </c>
      <c r="E18" s="136">
        <f>E17*0.05</f>
        <v>21.5</v>
      </c>
      <c r="F18" s="137"/>
      <c r="G18" s="138">
        <f t="shared" si="0"/>
        <v>0</v>
      </c>
    </row>
    <row r="19" spans="2:7" ht="14.25">
      <c r="B19" s="134">
        <v>10</v>
      </c>
      <c r="C19" s="135" t="s">
        <v>1482</v>
      </c>
      <c r="D19" s="134" t="s">
        <v>725</v>
      </c>
      <c r="E19" s="136">
        <v>13</v>
      </c>
      <c r="F19" s="137"/>
      <c r="G19" s="138">
        <f t="shared" si="0"/>
        <v>0</v>
      </c>
    </row>
    <row r="20" spans="2:7" ht="28.5">
      <c r="B20" s="134">
        <v>11</v>
      </c>
      <c r="C20" s="135" t="s">
        <v>1483</v>
      </c>
      <c r="D20" s="134" t="s">
        <v>725</v>
      </c>
      <c r="E20" s="136">
        <v>43</v>
      </c>
      <c r="F20" s="137"/>
      <c r="G20" s="138">
        <f t="shared" si="0"/>
        <v>0</v>
      </c>
    </row>
    <row r="21" spans="2:7" ht="20.25" customHeight="1">
      <c r="B21" s="134">
        <v>12</v>
      </c>
      <c r="C21" s="135" t="s">
        <v>1484</v>
      </c>
      <c r="D21" s="134" t="s">
        <v>800</v>
      </c>
      <c r="E21" s="136">
        <v>2300</v>
      </c>
      <c r="F21" s="137"/>
      <c r="G21" s="138">
        <f t="shared" si="0"/>
        <v>0</v>
      </c>
    </row>
    <row r="22" spans="2:7" ht="24" customHeight="1">
      <c r="B22" s="134">
        <v>13</v>
      </c>
      <c r="C22" s="135" t="s">
        <v>1502</v>
      </c>
      <c r="D22" s="134" t="s">
        <v>725</v>
      </c>
      <c r="E22" s="136">
        <f>E21*0.05</f>
        <v>115</v>
      </c>
      <c r="F22" s="137"/>
      <c r="G22" s="138">
        <f t="shared" si="0"/>
        <v>0</v>
      </c>
    </row>
    <row r="23" spans="2:7" ht="19.5" customHeight="1">
      <c r="B23" s="134">
        <v>14</v>
      </c>
      <c r="C23" s="135" t="s">
        <v>1485</v>
      </c>
      <c r="D23" s="134" t="s">
        <v>725</v>
      </c>
      <c r="E23" s="136">
        <v>69</v>
      </c>
      <c r="F23" s="137"/>
      <c r="G23" s="138">
        <f t="shared" si="0"/>
        <v>0</v>
      </c>
    </row>
    <row r="24" spans="2:7" ht="28.5">
      <c r="B24" s="134">
        <v>15</v>
      </c>
      <c r="C24" s="135" t="s">
        <v>1486</v>
      </c>
      <c r="D24" s="134" t="s">
        <v>725</v>
      </c>
      <c r="E24" s="136">
        <v>230</v>
      </c>
      <c r="F24" s="137"/>
      <c r="G24" s="138">
        <f t="shared" si="0"/>
        <v>0</v>
      </c>
    </row>
    <row r="25" spans="2:7" ht="24.75" customHeight="1">
      <c r="B25" s="134">
        <v>16</v>
      </c>
      <c r="C25" s="135" t="s">
        <v>1487</v>
      </c>
      <c r="D25" s="134" t="s">
        <v>725</v>
      </c>
      <c r="E25" s="136">
        <v>13.7</v>
      </c>
      <c r="F25" s="137"/>
      <c r="G25" s="138">
        <f t="shared" si="0"/>
        <v>0</v>
      </c>
    </row>
    <row r="26" spans="2:7" ht="20.25" customHeight="1">
      <c r="B26" s="134">
        <v>17</v>
      </c>
      <c r="C26" s="135" t="s">
        <v>1503</v>
      </c>
      <c r="D26" s="134" t="s">
        <v>725</v>
      </c>
      <c r="E26" s="136">
        <v>13.7</v>
      </c>
      <c r="F26" s="137"/>
      <c r="G26" s="138">
        <f t="shared" si="0"/>
        <v>0</v>
      </c>
    </row>
    <row r="27" spans="2:7" ht="20.25" customHeight="1">
      <c r="B27" s="190"/>
      <c r="C27" s="191" t="s">
        <v>797</v>
      </c>
      <c r="D27" s="190"/>
      <c r="E27" s="192"/>
      <c r="F27" s="193"/>
      <c r="G27" s="194"/>
    </row>
    <row r="28" spans="2:7" ht="14.25">
      <c r="B28" s="96"/>
      <c r="C28" s="97" t="s">
        <v>838</v>
      </c>
      <c r="D28" s="96"/>
      <c r="E28" s="98"/>
      <c r="F28" s="98"/>
      <c r="G28" s="99">
        <f>SUM(G10:G26)</f>
        <v>0</v>
      </c>
    </row>
    <row r="29" spans="2:7" ht="14.25">
      <c r="B29" s="96"/>
      <c r="C29" s="100" t="s">
        <v>948</v>
      </c>
      <c r="D29" s="96"/>
      <c r="E29" s="98"/>
      <c r="F29" s="98"/>
      <c r="G29" s="101">
        <f>ROUND(G28*20%,2)</f>
        <v>0</v>
      </c>
    </row>
    <row r="30" spans="2:7" ht="14.25">
      <c r="B30" s="96"/>
      <c r="C30" s="97" t="s">
        <v>949</v>
      </c>
      <c r="D30" s="102"/>
      <c r="E30" s="99"/>
      <c r="F30" s="99"/>
      <c r="G30" s="99">
        <f>SUM(G28:G29)</f>
        <v>0</v>
      </c>
    </row>
  </sheetData>
  <sheetProtection/>
  <mergeCells count="2">
    <mergeCell ref="C1:G1"/>
    <mergeCell ref="B5:G5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portrait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17"/>
  <sheetViews>
    <sheetView zoomScaleSheetLayoutView="100" zoomScalePageLayoutView="0" workbookViewId="0" topLeftCell="A7">
      <selection activeCell="F9" sqref="F9:F13"/>
    </sheetView>
  </sheetViews>
  <sheetFormatPr defaultColWidth="9.140625" defaultRowHeight="15"/>
  <cols>
    <col min="1" max="1" width="3.28125" style="0" customWidth="1"/>
    <col min="2" max="2" width="5.421875" style="4" customWidth="1"/>
    <col min="3" max="3" width="45.421875" style="2" customWidth="1"/>
    <col min="4" max="4" width="7.421875" style="4" customWidth="1"/>
    <col min="5" max="5" width="7.421875" style="25" customWidth="1"/>
    <col min="6" max="6" width="10.8515625" style="0" customWidth="1"/>
    <col min="7" max="7" width="14.00390625" style="0" customWidth="1"/>
  </cols>
  <sheetData>
    <row r="1" spans="2:7" ht="14.25">
      <c r="B1" s="6"/>
      <c r="C1" s="214"/>
      <c r="D1" s="214"/>
      <c r="E1" s="214"/>
      <c r="F1" s="214"/>
      <c r="G1" s="214"/>
    </row>
    <row r="2" spans="2:7" ht="14.25">
      <c r="B2" s="6"/>
      <c r="C2" s="20"/>
      <c r="D2" s="7"/>
      <c r="E2" s="39"/>
      <c r="F2" s="7"/>
      <c r="G2" s="7"/>
    </row>
    <row r="3" spans="2:7" ht="14.25">
      <c r="B3" s="6" t="s">
        <v>950</v>
      </c>
      <c r="C3" s="20" t="s">
        <v>953</v>
      </c>
      <c r="D3" s="7"/>
      <c r="E3" s="39"/>
      <c r="F3" s="7"/>
      <c r="G3" s="7"/>
    </row>
    <row r="4" spans="2:7" ht="14.25">
      <c r="B4" s="10"/>
      <c r="C4" s="9"/>
      <c r="D4" s="10"/>
      <c r="E4" s="40"/>
      <c r="F4" s="8"/>
      <c r="G4" s="8"/>
    </row>
    <row r="5" spans="2:7" ht="21">
      <c r="B5" s="213" t="s">
        <v>787</v>
      </c>
      <c r="C5" s="213"/>
      <c r="D5" s="213"/>
      <c r="E5" s="213"/>
      <c r="F5" s="213"/>
      <c r="G5" s="213"/>
    </row>
    <row r="7" spans="2:7" ht="15">
      <c r="B7" s="12" t="s">
        <v>716</v>
      </c>
      <c r="C7" s="13" t="s">
        <v>717</v>
      </c>
      <c r="D7" s="12" t="s">
        <v>718</v>
      </c>
      <c r="E7" s="24" t="s">
        <v>719</v>
      </c>
      <c r="F7" s="12" t="s">
        <v>720</v>
      </c>
      <c r="G7" s="12" t="s">
        <v>721</v>
      </c>
    </row>
    <row r="8" spans="2:7" ht="14.25">
      <c r="B8" s="14"/>
      <c r="C8" s="15" t="s">
        <v>873</v>
      </c>
      <c r="D8" s="14"/>
      <c r="E8" s="16"/>
      <c r="F8" s="28"/>
      <c r="G8" s="16"/>
    </row>
    <row r="9" spans="2:7" ht="14.25">
      <c r="B9" s="3">
        <v>1</v>
      </c>
      <c r="C9" s="1" t="s">
        <v>874</v>
      </c>
      <c r="D9" s="3" t="s">
        <v>722</v>
      </c>
      <c r="E9" s="5">
        <v>5</v>
      </c>
      <c r="F9" s="27"/>
      <c r="G9" s="5">
        <f>ROUND(E9*F9,2)</f>
        <v>0</v>
      </c>
    </row>
    <row r="10" spans="2:7" ht="14.25">
      <c r="B10" s="3">
        <v>2</v>
      </c>
      <c r="C10" s="1" t="s">
        <v>875</v>
      </c>
      <c r="D10" s="3" t="s">
        <v>722</v>
      </c>
      <c r="E10" s="5">
        <v>9</v>
      </c>
      <c r="F10" s="27"/>
      <c r="G10" s="5">
        <f>ROUND(E10*F10,2)</f>
        <v>0</v>
      </c>
    </row>
    <row r="11" spans="2:7" ht="14.25">
      <c r="B11" s="3">
        <v>3</v>
      </c>
      <c r="C11" s="1" t="s">
        <v>1504</v>
      </c>
      <c r="D11" s="3" t="s">
        <v>722</v>
      </c>
      <c r="E11" s="5">
        <v>1</v>
      </c>
      <c r="F11" s="27"/>
      <c r="G11" s="5">
        <f>ROUND(E11*F11,2)</f>
        <v>0</v>
      </c>
    </row>
    <row r="12" spans="2:7" ht="14.25">
      <c r="B12" s="3">
        <v>4</v>
      </c>
      <c r="C12" s="1" t="s">
        <v>1505</v>
      </c>
      <c r="D12" s="3" t="s">
        <v>722</v>
      </c>
      <c r="E12" s="5">
        <v>2</v>
      </c>
      <c r="F12" s="27"/>
      <c r="G12" s="5">
        <f>ROUND(E12*F12,2)</f>
        <v>0</v>
      </c>
    </row>
    <row r="13" spans="2:7" ht="14.25">
      <c r="B13" s="3">
        <v>5</v>
      </c>
      <c r="C13" s="1" t="s">
        <v>1506</v>
      </c>
      <c r="D13" s="3" t="s">
        <v>722</v>
      </c>
      <c r="E13" s="5">
        <v>42</v>
      </c>
      <c r="F13" s="27"/>
      <c r="G13" s="5">
        <f>ROUND(E13*F13,2)</f>
        <v>0</v>
      </c>
    </row>
    <row r="14" spans="2:7" ht="14.25">
      <c r="B14" s="22"/>
      <c r="C14" s="21" t="s">
        <v>873</v>
      </c>
      <c r="D14" s="22"/>
      <c r="E14" s="23"/>
      <c r="F14" s="29"/>
      <c r="G14" s="23"/>
    </row>
    <row r="15" spans="2:7" ht="14.25">
      <c r="B15" s="17"/>
      <c r="C15" s="21" t="s">
        <v>838</v>
      </c>
      <c r="D15" s="17"/>
      <c r="E15" s="19"/>
      <c r="F15" s="19"/>
      <c r="G15" s="23">
        <f>SUM(G9:G13)</f>
        <v>0</v>
      </c>
    </row>
    <row r="16" spans="2:7" ht="14.25">
      <c r="B16" s="17"/>
      <c r="C16" s="18" t="s">
        <v>948</v>
      </c>
      <c r="D16" s="17"/>
      <c r="E16" s="19"/>
      <c r="F16" s="19"/>
      <c r="G16" s="19">
        <f>ROUND(G15*0.2,2)</f>
        <v>0</v>
      </c>
    </row>
    <row r="17" spans="2:7" ht="14.25">
      <c r="B17" s="17"/>
      <c r="C17" s="21" t="s">
        <v>949</v>
      </c>
      <c r="D17" s="22"/>
      <c r="E17" s="23"/>
      <c r="F17" s="23"/>
      <c r="G17" s="23">
        <f>SUM(G15:G16)</f>
        <v>0</v>
      </c>
    </row>
  </sheetData>
  <sheetProtection/>
  <mergeCells count="2">
    <mergeCell ref="B5:G5"/>
    <mergeCell ref="C1:G1"/>
  </mergeCells>
  <printOptions/>
  <pageMargins left="0.7086614173228347" right="0.11811023622047245" top="0.31496062992125984" bottom="0.7480314960629921" header="0.31496062992125984" footer="0.31496062992125984"/>
  <pageSetup fitToHeight="2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G28"/>
  <sheetViews>
    <sheetView zoomScalePageLayoutView="0" workbookViewId="0" topLeftCell="A13">
      <selection activeCell="F10" sqref="F10:F24"/>
    </sheetView>
  </sheetViews>
  <sheetFormatPr defaultColWidth="9.140625" defaultRowHeight="15"/>
  <cols>
    <col min="1" max="1" width="3.7109375" style="140" customWidth="1"/>
    <col min="2" max="2" width="6.7109375" style="141" customWidth="1"/>
    <col min="3" max="3" width="54.7109375" style="142" customWidth="1"/>
    <col min="4" max="4" width="7.00390625" style="141" customWidth="1"/>
    <col min="5" max="5" width="10.421875" style="140" customWidth="1"/>
    <col min="6" max="6" width="7.00390625" style="140" bestFit="1" customWidth="1"/>
    <col min="7" max="7" width="13.7109375" style="140" bestFit="1" customWidth="1"/>
    <col min="8" max="16384" width="9.140625" style="140" customWidth="1"/>
  </cols>
  <sheetData>
    <row r="1" spans="2:7" ht="14.25">
      <c r="B1" s="6"/>
      <c r="C1" s="214"/>
      <c r="D1" s="214"/>
      <c r="E1" s="214"/>
      <c r="F1" s="214"/>
      <c r="G1" s="214"/>
    </row>
    <row r="2" spans="2:7" ht="14.25">
      <c r="B2" s="6"/>
      <c r="C2" s="7"/>
      <c r="D2" s="7"/>
      <c r="E2" s="7"/>
      <c r="F2" s="7"/>
      <c r="G2" s="7"/>
    </row>
    <row r="3" spans="2:7" ht="14.25">
      <c r="B3" s="6" t="s">
        <v>950</v>
      </c>
      <c r="C3" s="7" t="s">
        <v>1507</v>
      </c>
      <c r="D3" s="7"/>
      <c r="E3" s="7"/>
      <c r="F3" s="7"/>
      <c r="G3" s="7"/>
    </row>
    <row r="4" spans="2:7" ht="14.25">
      <c r="B4" s="32"/>
      <c r="C4" s="31"/>
      <c r="D4" s="32"/>
      <c r="E4" s="30"/>
      <c r="F4" s="30"/>
      <c r="G4" s="30"/>
    </row>
    <row r="5" spans="2:7" ht="21">
      <c r="B5" s="215" t="s">
        <v>1477</v>
      </c>
      <c r="C5" s="215"/>
      <c r="D5" s="215"/>
      <c r="E5" s="215"/>
      <c r="F5" s="215"/>
      <c r="G5" s="215"/>
    </row>
    <row r="7" spans="2:7" ht="15">
      <c r="B7" s="143" t="s">
        <v>716</v>
      </c>
      <c r="C7" s="144" t="s">
        <v>717</v>
      </c>
      <c r="D7" s="143" t="s">
        <v>718</v>
      </c>
      <c r="E7" s="143" t="s">
        <v>719</v>
      </c>
      <c r="F7" s="143" t="s">
        <v>720</v>
      </c>
      <c r="G7" s="143" t="s">
        <v>721</v>
      </c>
    </row>
    <row r="8" spans="2:7" ht="14.25">
      <c r="B8" s="145"/>
      <c r="C8" s="90"/>
      <c r="D8" s="145"/>
      <c r="E8" s="146"/>
      <c r="F8" s="146"/>
      <c r="G8" s="146"/>
    </row>
    <row r="9" spans="2:7" ht="14.25">
      <c r="B9" s="92"/>
      <c r="C9" s="93" t="s">
        <v>1510</v>
      </c>
      <c r="D9" s="92"/>
      <c r="E9" s="94"/>
      <c r="F9" s="95"/>
      <c r="G9" s="94"/>
    </row>
    <row r="10" spans="2:7" s="147" customFormat="1" ht="17.25" customHeight="1">
      <c r="B10" s="149">
        <v>1</v>
      </c>
      <c r="C10" s="150" t="s">
        <v>1511</v>
      </c>
      <c r="D10" s="149" t="s">
        <v>725</v>
      </c>
      <c r="E10" s="151">
        <v>317.77</v>
      </c>
      <c r="F10" s="152"/>
      <c r="G10" s="138">
        <f aca="true" t="shared" si="0" ref="G10:G24">ROUND(E10*F10,2)</f>
        <v>0</v>
      </c>
    </row>
    <row r="11" spans="2:7" s="147" customFormat="1" ht="21" customHeight="1">
      <c r="B11" s="149">
        <v>2</v>
      </c>
      <c r="C11" s="150" t="s">
        <v>1512</v>
      </c>
      <c r="D11" s="149" t="s">
        <v>725</v>
      </c>
      <c r="E11" s="151">
        <v>317.77</v>
      </c>
      <c r="F11" s="152"/>
      <c r="G11" s="138">
        <f t="shared" si="0"/>
        <v>0</v>
      </c>
    </row>
    <row r="12" spans="2:7" s="147" customFormat="1" ht="22.5" customHeight="1">
      <c r="B12" s="149">
        <v>3</v>
      </c>
      <c r="C12" s="150" t="s">
        <v>1513</v>
      </c>
      <c r="D12" s="149" t="s">
        <v>800</v>
      </c>
      <c r="E12" s="151">
        <v>3026.4</v>
      </c>
      <c r="F12" s="152"/>
      <c r="G12" s="138">
        <f t="shared" si="0"/>
        <v>0</v>
      </c>
    </row>
    <row r="13" spans="2:7" s="147" customFormat="1" ht="20.25" customHeight="1">
      <c r="B13" s="149">
        <v>4</v>
      </c>
      <c r="C13" s="150" t="s">
        <v>1514</v>
      </c>
      <c r="D13" s="149" t="s">
        <v>725</v>
      </c>
      <c r="E13" s="151">
        <v>294.12</v>
      </c>
      <c r="F13" s="152"/>
      <c r="G13" s="138">
        <f t="shared" si="0"/>
        <v>0</v>
      </c>
    </row>
    <row r="14" spans="2:7" s="147" customFormat="1" ht="25.5" customHeight="1">
      <c r="B14" s="149">
        <v>5</v>
      </c>
      <c r="C14" s="150" t="s">
        <v>1515</v>
      </c>
      <c r="D14" s="149" t="s">
        <v>725</v>
      </c>
      <c r="E14" s="151">
        <v>98.9</v>
      </c>
      <c r="F14" s="152"/>
      <c r="G14" s="138">
        <f t="shared" si="0"/>
        <v>0</v>
      </c>
    </row>
    <row r="15" spans="2:7" s="147" customFormat="1" ht="20.25" customHeight="1">
      <c r="B15" s="149">
        <v>6</v>
      </c>
      <c r="C15" s="150" t="s">
        <v>1516</v>
      </c>
      <c r="D15" s="149" t="s">
        <v>800</v>
      </c>
      <c r="E15" s="151">
        <v>1513.2</v>
      </c>
      <c r="F15" s="152"/>
      <c r="G15" s="138">
        <f t="shared" si="0"/>
        <v>0</v>
      </c>
    </row>
    <row r="16" spans="2:7" s="147" customFormat="1" ht="24.75" customHeight="1">
      <c r="B16" s="149">
        <v>7</v>
      </c>
      <c r="C16" s="150" t="s">
        <v>1521</v>
      </c>
      <c r="D16" s="149" t="s">
        <v>800</v>
      </c>
      <c r="E16" s="151">
        <v>653</v>
      </c>
      <c r="F16" s="152"/>
      <c r="G16" s="138">
        <f t="shared" si="0"/>
        <v>0</v>
      </c>
    </row>
    <row r="17" spans="2:7" s="147" customFormat="1" ht="22.5" customHeight="1">
      <c r="B17" s="149">
        <v>8</v>
      </c>
      <c r="C17" s="150" t="s">
        <v>1520</v>
      </c>
      <c r="D17" s="149" t="s">
        <v>800</v>
      </c>
      <c r="E17" s="151">
        <v>306.2</v>
      </c>
      <c r="F17" s="207"/>
      <c r="G17" s="138">
        <f t="shared" si="0"/>
        <v>0</v>
      </c>
    </row>
    <row r="18" spans="2:7" s="147" customFormat="1" ht="21.75" customHeight="1">
      <c r="B18" s="149">
        <v>9</v>
      </c>
      <c r="C18" s="150" t="s">
        <v>1517</v>
      </c>
      <c r="D18" s="149" t="s">
        <v>800</v>
      </c>
      <c r="E18" s="151">
        <v>554</v>
      </c>
      <c r="F18" s="207"/>
      <c r="G18" s="138">
        <f t="shared" si="0"/>
        <v>0</v>
      </c>
    </row>
    <row r="19" spans="2:7" s="147" customFormat="1" ht="21.75" customHeight="1">
      <c r="B19" s="149">
        <v>10</v>
      </c>
      <c r="C19" s="150" t="s">
        <v>1522</v>
      </c>
      <c r="D19" s="149" t="s">
        <v>725</v>
      </c>
      <c r="E19" s="151">
        <v>66.48</v>
      </c>
      <c r="F19" s="207"/>
      <c r="G19" s="138">
        <f t="shared" si="0"/>
        <v>0</v>
      </c>
    </row>
    <row r="20" spans="2:7" s="147" customFormat="1" ht="21" customHeight="1">
      <c r="B20" s="149">
        <v>11</v>
      </c>
      <c r="C20" s="150" t="s">
        <v>1518</v>
      </c>
      <c r="D20" s="149" t="s">
        <v>800</v>
      </c>
      <c r="E20" s="151">
        <v>554</v>
      </c>
      <c r="F20" s="207"/>
      <c r="G20" s="138">
        <f t="shared" si="0"/>
        <v>0</v>
      </c>
    </row>
    <row r="21" spans="2:7" s="147" customFormat="1" ht="18" customHeight="1">
      <c r="B21" s="149">
        <v>12</v>
      </c>
      <c r="C21" s="35" t="s">
        <v>1508</v>
      </c>
      <c r="D21" s="75" t="s">
        <v>731</v>
      </c>
      <c r="E21" s="78">
        <v>70</v>
      </c>
      <c r="F21" s="207"/>
      <c r="G21" s="138">
        <f t="shared" si="0"/>
        <v>0</v>
      </c>
    </row>
    <row r="22" spans="2:7" s="147" customFormat="1" ht="21.75" customHeight="1">
      <c r="B22" s="149">
        <v>13</v>
      </c>
      <c r="C22" s="35" t="s">
        <v>1509</v>
      </c>
      <c r="D22" s="75" t="s">
        <v>731</v>
      </c>
      <c r="E22" s="78">
        <v>190</v>
      </c>
      <c r="F22" s="207"/>
      <c r="G22" s="138">
        <f t="shared" si="0"/>
        <v>0</v>
      </c>
    </row>
    <row r="23" spans="2:7" s="147" customFormat="1" ht="24" customHeight="1">
      <c r="B23" s="149">
        <v>14</v>
      </c>
      <c r="C23" s="150" t="s">
        <v>1519</v>
      </c>
      <c r="D23" s="149" t="s">
        <v>800</v>
      </c>
      <c r="E23" s="151">
        <v>425</v>
      </c>
      <c r="F23" s="207"/>
      <c r="G23" s="138">
        <f t="shared" si="0"/>
        <v>0</v>
      </c>
    </row>
    <row r="24" spans="2:7" s="147" customFormat="1" ht="28.5">
      <c r="B24" s="149">
        <v>15</v>
      </c>
      <c r="C24" s="150" t="s">
        <v>1524</v>
      </c>
      <c r="D24" s="149" t="s">
        <v>800</v>
      </c>
      <c r="E24" s="151">
        <v>21</v>
      </c>
      <c r="F24" s="207"/>
      <c r="G24" s="138">
        <f t="shared" si="0"/>
        <v>0</v>
      </c>
    </row>
    <row r="25" spans="2:7" s="147" customFormat="1" ht="14.25">
      <c r="B25" s="175"/>
      <c r="C25" s="195" t="s">
        <v>1523</v>
      </c>
      <c r="D25" s="175"/>
      <c r="E25" s="196"/>
      <c r="F25" s="197"/>
      <c r="G25" s="198"/>
    </row>
    <row r="26" spans="2:7" ht="14.25">
      <c r="B26" s="96"/>
      <c r="C26" s="97" t="s">
        <v>838</v>
      </c>
      <c r="D26" s="96"/>
      <c r="E26" s="98"/>
      <c r="F26" s="98"/>
      <c r="G26" s="99">
        <f>SUM(G10:G24)</f>
        <v>0</v>
      </c>
    </row>
    <row r="27" spans="2:7" ht="14.25">
      <c r="B27" s="96"/>
      <c r="C27" s="100" t="s">
        <v>948</v>
      </c>
      <c r="D27" s="96"/>
      <c r="E27" s="98"/>
      <c r="F27" s="98"/>
      <c r="G27" s="101">
        <f>ROUND(G26*20%,2)</f>
        <v>0</v>
      </c>
    </row>
    <row r="28" spans="2:7" ht="14.25">
      <c r="B28" s="96"/>
      <c r="C28" s="97" t="s">
        <v>949</v>
      </c>
      <c r="D28" s="102"/>
      <c r="E28" s="99"/>
      <c r="F28" s="99"/>
      <c r="G28" s="99">
        <f>SUM(G26:G27)</f>
        <v>0</v>
      </c>
    </row>
  </sheetData>
  <sheetProtection/>
  <mergeCells count="2">
    <mergeCell ref="C1:G1"/>
    <mergeCell ref="B5:G5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G78"/>
  <sheetViews>
    <sheetView zoomScaleSheetLayoutView="85" zoomScalePageLayoutView="0" workbookViewId="0" topLeftCell="A70">
      <selection activeCell="F10" sqref="F10:F72"/>
    </sheetView>
  </sheetViews>
  <sheetFormatPr defaultColWidth="9.140625" defaultRowHeight="15"/>
  <cols>
    <col min="1" max="1" width="4.57421875" style="0" customWidth="1"/>
    <col min="2" max="2" width="6.140625" style="4" customWidth="1"/>
    <col min="3" max="3" width="49.421875" style="2" customWidth="1"/>
    <col min="4" max="4" width="6.28125" style="4" customWidth="1"/>
    <col min="5" max="5" width="9.8515625" style="25" customWidth="1"/>
    <col min="6" max="6" width="10.8515625" style="0" customWidth="1"/>
    <col min="7" max="7" width="13.7109375" style="0" bestFit="1" customWidth="1"/>
  </cols>
  <sheetData>
    <row r="1" spans="2:7" ht="14.25">
      <c r="B1" s="6"/>
      <c r="C1" s="214"/>
      <c r="D1" s="214"/>
      <c r="E1" s="214"/>
      <c r="F1" s="214"/>
      <c r="G1" s="214"/>
    </row>
    <row r="2" spans="2:7" ht="14.25">
      <c r="B2" s="6"/>
      <c r="C2" s="7"/>
      <c r="D2" s="7"/>
      <c r="E2" s="39"/>
      <c r="F2" s="7"/>
      <c r="G2" s="7"/>
    </row>
    <row r="3" spans="2:7" ht="14.25">
      <c r="B3" s="6" t="s">
        <v>950</v>
      </c>
      <c r="C3" s="7" t="s">
        <v>954</v>
      </c>
      <c r="D3" s="7"/>
      <c r="E3" s="39"/>
      <c r="F3" s="7"/>
      <c r="G3" s="7"/>
    </row>
    <row r="4" spans="2:7" ht="14.25">
      <c r="B4" s="10"/>
      <c r="C4" s="9"/>
      <c r="D4" s="10"/>
      <c r="E4" s="40"/>
      <c r="F4" s="8"/>
      <c r="G4" s="8"/>
    </row>
    <row r="5" spans="2:7" ht="21">
      <c r="B5" s="213" t="s">
        <v>787</v>
      </c>
      <c r="C5" s="213"/>
      <c r="D5" s="213"/>
      <c r="E5" s="213"/>
      <c r="F5" s="213"/>
      <c r="G5" s="213"/>
    </row>
    <row r="7" spans="2:7" ht="15">
      <c r="B7" s="12" t="s">
        <v>716</v>
      </c>
      <c r="C7" s="13" t="s">
        <v>717</v>
      </c>
      <c r="D7" s="12" t="s">
        <v>718</v>
      </c>
      <c r="E7" s="24" t="s">
        <v>719</v>
      </c>
      <c r="F7" s="12" t="s">
        <v>720</v>
      </c>
      <c r="G7" s="12" t="s">
        <v>721</v>
      </c>
    </row>
    <row r="8" spans="2:7" ht="31.5" customHeight="1">
      <c r="B8" s="112"/>
      <c r="C8" s="83" t="s">
        <v>1525</v>
      </c>
      <c r="D8" s="112"/>
      <c r="E8" s="113"/>
      <c r="F8" s="114"/>
      <c r="G8" s="113"/>
    </row>
    <row r="9" spans="2:7" ht="31.5" customHeight="1">
      <c r="B9" s="126"/>
      <c r="C9" s="162" t="s">
        <v>1575</v>
      </c>
      <c r="D9" s="126"/>
      <c r="E9" s="128"/>
      <c r="F9" s="129"/>
      <c r="G9" s="128"/>
    </row>
    <row r="10" spans="2:7" ht="31.5" customHeight="1">
      <c r="B10" s="75">
        <v>1</v>
      </c>
      <c r="C10" s="35" t="s">
        <v>1585</v>
      </c>
      <c r="D10" s="75" t="s">
        <v>725</v>
      </c>
      <c r="E10" s="78">
        <v>5.7</v>
      </c>
      <c r="F10" s="86"/>
      <c r="G10" s="78">
        <f>ROUND(E10*F10,2)</f>
        <v>0</v>
      </c>
    </row>
    <row r="11" spans="2:7" ht="31.5" customHeight="1">
      <c r="B11" s="75">
        <v>2</v>
      </c>
      <c r="C11" s="35" t="s">
        <v>1586</v>
      </c>
      <c r="D11" s="75" t="s">
        <v>725</v>
      </c>
      <c r="E11" s="78">
        <v>13.1</v>
      </c>
      <c r="F11" s="86"/>
      <c r="G11" s="78">
        <f>ROUND(E11*F11,2)</f>
        <v>0</v>
      </c>
    </row>
    <row r="12" spans="2:7" ht="31.5" customHeight="1">
      <c r="B12" s="75">
        <v>3</v>
      </c>
      <c r="C12" s="35" t="s">
        <v>1587</v>
      </c>
      <c r="D12" s="75" t="s">
        <v>725</v>
      </c>
      <c r="E12" s="78">
        <v>11</v>
      </c>
      <c r="F12" s="86"/>
      <c r="G12" s="78">
        <f>ROUND(E12*F12,2)</f>
        <v>0</v>
      </c>
    </row>
    <row r="13" spans="2:7" ht="31.5" customHeight="1">
      <c r="B13" s="126"/>
      <c r="C13" s="162" t="s">
        <v>1526</v>
      </c>
      <c r="D13" s="126"/>
      <c r="E13" s="128"/>
      <c r="F13" s="129"/>
      <c r="G13" s="128"/>
    </row>
    <row r="14" spans="2:7" ht="31.5" customHeight="1">
      <c r="B14" s="75">
        <v>4</v>
      </c>
      <c r="C14" s="35" t="s">
        <v>1527</v>
      </c>
      <c r="D14" s="75" t="s">
        <v>725</v>
      </c>
      <c r="E14" s="78">
        <v>14.5</v>
      </c>
      <c r="F14" s="86"/>
      <c r="G14" s="78">
        <f aca="true" t="shared" si="0" ref="G14:G19">ROUND(E14*F14,2)</f>
        <v>0</v>
      </c>
    </row>
    <row r="15" spans="2:7" ht="31.5" customHeight="1">
      <c r="B15" s="75">
        <v>5</v>
      </c>
      <c r="C15" s="35" t="s">
        <v>1528</v>
      </c>
      <c r="D15" s="75" t="s">
        <v>725</v>
      </c>
      <c r="E15" s="78">
        <v>32.8</v>
      </c>
      <c r="F15" s="86"/>
      <c r="G15" s="78">
        <f t="shared" si="0"/>
        <v>0</v>
      </c>
    </row>
    <row r="16" spans="2:7" ht="31.5" customHeight="1">
      <c r="B16" s="75">
        <v>6</v>
      </c>
      <c r="C16" s="35" t="s">
        <v>1529</v>
      </c>
      <c r="D16" s="75" t="s">
        <v>725</v>
      </c>
      <c r="E16" s="78">
        <v>24.4</v>
      </c>
      <c r="F16" s="86"/>
      <c r="G16" s="78">
        <f t="shared" si="0"/>
        <v>0</v>
      </c>
    </row>
    <row r="17" spans="2:7" ht="31.5" customHeight="1">
      <c r="B17" s="75">
        <v>7</v>
      </c>
      <c r="C17" s="35" t="s">
        <v>1530</v>
      </c>
      <c r="D17" s="75" t="s">
        <v>725</v>
      </c>
      <c r="E17" s="78">
        <v>2.1</v>
      </c>
      <c r="F17" s="86"/>
      <c r="G17" s="78">
        <f t="shared" si="0"/>
        <v>0</v>
      </c>
    </row>
    <row r="18" spans="2:7" ht="31.5" customHeight="1">
      <c r="B18" s="75">
        <v>8</v>
      </c>
      <c r="C18" s="35" t="s">
        <v>1540</v>
      </c>
      <c r="D18" s="75" t="s">
        <v>725</v>
      </c>
      <c r="E18" s="78">
        <v>1.2</v>
      </c>
      <c r="F18" s="86"/>
      <c r="G18" s="78">
        <f t="shared" si="0"/>
        <v>0</v>
      </c>
    </row>
    <row r="19" spans="2:7" ht="31.5" customHeight="1">
      <c r="B19" s="75">
        <v>9</v>
      </c>
      <c r="C19" s="35" t="s">
        <v>1531</v>
      </c>
      <c r="D19" s="75" t="s">
        <v>725</v>
      </c>
      <c r="E19" s="78">
        <v>39.1</v>
      </c>
      <c r="F19" s="86"/>
      <c r="G19" s="78">
        <f t="shared" si="0"/>
        <v>0</v>
      </c>
    </row>
    <row r="20" spans="2:7" ht="14.25">
      <c r="B20" s="115"/>
      <c r="C20" s="172" t="s">
        <v>1550</v>
      </c>
      <c r="D20" s="115"/>
      <c r="E20" s="116"/>
      <c r="F20" s="117"/>
      <c r="G20" s="118">
        <f>SUM(G10:G19)</f>
        <v>0</v>
      </c>
    </row>
    <row r="21" spans="2:7" ht="18" customHeight="1">
      <c r="B21" s="119"/>
      <c r="C21" s="85" t="s">
        <v>1532</v>
      </c>
      <c r="D21" s="119"/>
      <c r="E21" s="120"/>
      <c r="F21" s="121"/>
      <c r="G21" s="120"/>
    </row>
    <row r="22" spans="2:7" ht="18" customHeight="1">
      <c r="B22" s="161"/>
      <c r="C22" s="162" t="s">
        <v>1576</v>
      </c>
      <c r="D22" s="161"/>
      <c r="E22" s="163"/>
      <c r="F22" s="164"/>
      <c r="G22" s="163"/>
    </row>
    <row r="23" spans="2:7" ht="19.5" customHeight="1">
      <c r="B23" s="75">
        <v>10</v>
      </c>
      <c r="C23" s="35" t="s">
        <v>1533</v>
      </c>
      <c r="D23" s="75" t="s">
        <v>800</v>
      </c>
      <c r="E23" s="78">
        <v>31</v>
      </c>
      <c r="F23" s="86"/>
      <c r="G23" s="78">
        <f>ROUND(E23*F23,2)</f>
        <v>0</v>
      </c>
    </row>
    <row r="24" spans="2:7" ht="19.5" customHeight="1">
      <c r="B24" s="75">
        <v>11</v>
      </c>
      <c r="C24" s="35" t="s">
        <v>1534</v>
      </c>
      <c r="D24" s="75" t="s">
        <v>800</v>
      </c>
      <c r="E24" s="78">
        <v>110.2</v>
      </c>
      <c r="F24" s="86"/>
      <c r="G24" s="78">
        <f>ROUND(E24*F24,2)</f>
        <v>0</v>
      </c>
    </row>
    <row r="25" spans="2:7" ht="19.5" customHeight="1">
      <c r="B25" s="161"/>
      <c r="C25" s="162" t="s">
        <v>1535</v>
      </c>
      <c r="D25" s="161"/>
      <c r="E25" s="163"/>
      <c r="F25" s="164"/>
      <c r="G25" s="163"/>
    </row>
    <row r="26" spans="2:7" ht="19.5" customHeight="1">
      <c r="B26" s="75">
        <v>12</v>
      </c>
      <c r="C26" s="35" t="s">
        <v>1536</v>
      </c>
      <c r="D26" s="75" t="s">
        <v>800</v>
      </c>
      <c r="E26" s="78">
        <v>108</v>
      </c>
      <c r="F26" s="86"/>
      <c r="G26" s="78">
        <f aca="true" t="shared" si="1" ref="G26:G32">ROUND(E26*F26,2)</f>
        <v>0</v>
      </c>
    </row>
    <row r="27" spans="2:7" ht="19.5" customHeight="1">
      <c r="B27" s="75">
        <v>13</v>
      </c>
      <c r="C27" s="35" t="s">
        <v>1537</v>
      </c>
      <c r="D27" s="75" t="s">
        <v>800</v>
      </c>
      <c r="E27" s="78">
        <v>194.8</v>
      </c>
      <c r="F27" s="86"/>
      <c r="G27" s="78">
        <f t="shared" si="1"/>
        <v>0</v>
      </c>
    </row>
    <row r="28" spans="2:7" ht="19.5" customHeight="1">
      <c r="B28" s="75">
        <v>14</v>
      </c>
      <c r="C28" s="35" t="s">
        <v>1538</v>
      </c>
      <c r="D28" s="75" t="s">
        <v>800</v>
      </c>
      <c r="E28" s="78">
        <v>33.3</v>
      </c>
      <c r="F28" s="86"/>
      <c r="G28" s="78">
        <f t="shared" si="1"/>
        <v>0</v>
      </c>
    </row>
    <row r="29" spans="2:7" ht="19.5" customHeight="1">
      <c r="B29" s="75">
        <v>15</v>
      </c>
      <c r="C29" s="35" t="s">
        <v>1539</v>
      </c>
      <c r="D29" s="75" t="s">
        <v>800</v>
      </c>
      <c r="E29" s="78">
        <v>5.5</v>
      </c>
      <c r="F29" s="86"/>
      <c r="G29" s="78">
        <f t="shared" si="1"/>
        <v>0</v>
      </c>
    </row>
    <row r="30" spans="2:7" ht="28.5">
      <c r="B30" s="75">
        <v>16</v>
      </c>
      <c r="C30" s="35" t="s">
        <v>1541</v>
      </c>
      <c r="D30" s="75" t="s">
        <v>800</v>
      </c>
      <c r="E30" s="78">
        <v>317.3</v>
      </c>
      <c r="F30" s="86"/>
      <c r="G30" s="78">
        <f t="shared" si="1"/>
        <v>0</v>
      </c>
    </row>
    <row r="31" spans="2:7" ht="21" customHeight="1">
      <c r="B31" s="75">
        <v>17</v>
      </c>
      <c r="C31" s="35" t="s">
        <v>1542</v>
      </c>
      <c r="D31" s="75" t="s">
        <v>800</v>
      </c>
      <c r="E31" s="78">
        <v>94.6</v>
      </c>
      <c r="F31" s="86"/>
      <c r="G31" s="78">
        <f t="shared" si="1"/>
        <v>0</v>
      </c>
    </row>
    <row r="32" spans="2:7" ht="18.75" customHeight="1">
      <c r="B32" s="3">
        <v>18</v>
      </c>
      <c r="C32" s="35" t="s">
        <v>1543</v>
      </c>
      <c r="D32" s="75" t="s">
        <v>800</v>
      </c>
      <c r="E32" s="5">
        <v>19.4</v>
      </c>
      <c r="F32" s="27"/>
      <c r="G32" s="5">
        <f t="shared" si="1"/>
        <v>0</v>
      </c>
    </row>
    <row r="33" spans="2:7" ht="18.75" customHeight="1">
      <c r="B33" s="169"/>
      <c r="C33" s="84" t="s">
        <v>1551</v>
      </c>
      <c r="D33" s="115"/>
      <c r="E33" s="170"/>
      <c r="F33" s="171"/>
      <c r="G33" s="118">
        <f>SUM(G23:G32)</f>
        <v>0</v>
      </c>
    </row>
    <row r="34" spans="2:7" ht="14.25">
      <c r="B34" s="165"/>
      <c r="C34" s="174" t="s">
        <v>1544</v>
      </c>
      <c r="D34" s="165"/>
      <c r="E34" s="166"/>
      <c r="F34" s="167"/>
      <c r="G34" s="166"/>
    </row>
    <row r="35" spans="2:7" ht="14.25">
      <c r="B35" s="154"/>
      <c r="C35" s="155" t="s">
        <v>1545</v>
      </c>
      <c r="D35" s="154"/>
      <c r="E35" s="156"/>
      <c r="F35" s="157"/>
      <c r="G35" s="156"/>
    </row>
    <row r="36" spans="2:7" ht="14.25">
      <c r="B36" s="3">
        <v>20</v>
      </c>
      <c r="C36" s="148" t="s">
        <v>1546</v>
      </c>
      <c r="D36" s="145" t="s">
        <v>811</v>
      </c>
      <c r="E36" s="5">
        <v>2325</v>
      </c>
      <c r="F36" s="27"/>
      <c r="G36" s="5">
        <f>ROUND(E36*F36,2)</f>
        <v>0</v>
      </c>
    </row>
    <row r="37" spans="2:7" ht="14.25">
      <c r="B37" s="154"/>
      <c r="C37" s="155" t="s">
        <v>1547</v>
      </c>
      <c r="D37" s="154"/>
      <c r="E37" s="156"/>
      <c r="F37" s="157"/>
      <c r="G37" s="156"/>
    </row>
    <row r="38" spans="2:7" ht="14.25">
      <c r="B38" s="3">
        <v>21</v>
      </c>
      <c r="C38" s="148" t="s">
        <v>1548</v>
      </c>
      <c r="D38" s="145" t="s">
        <v>811</v>
      </c>
      <c r="E38" s="5">
        <v>118</v>
      </c>
      <c r="F38" s="27"/>
      <c r="G38" s="5">
        <f>ROUND(E38*F38,2)</f>
        <v>0</v>
      </c>
    </row>
    <row r="39" spans="2:7" ht="14.25">
      <c r="B39" s="3">
        <v>22</v>
      </c>
      <c r="C39" s="148" t="s">
        <v>1546</v>
      </c>
      <c r="D39" s="145" t="s">
        <v>811</v>
      </c>
      <c r="E39" s="5">
        <v>2400</v>
      </c>
      <c r="F39" s="27"/>
      <c r="G39" s="5">
        <f>ROUND(E39*F39,2)</f>
        <v>0</v>
      </c>
    </row>
    <row r="40" spans="2:7" ht="14.25">
      <c r="B40" s="158"/>
      <c r="C40" s="162" t="s">
        <v>1549</v>
      </c>
      <c r="D40" s="168"/>
      <c r="E40" s="159"/>
      <c r="F40" s="160"/>
      <c r="G40" s="159"/>
    </row>
    <row r="41" spans="2:7" ht="14.25">
      <c r="B41" s="3">
        <v>23</v>
      </c>
      <c r="C41" s="148" t="s">
        <v>1546</v>
      </c>
      <c r="D41" s="145" t="s">
        <v>811</v>
      </c>
      <c r="E41" s="5">
        <v>3746</v>
      </c>
      <c r="F41" s="27"/>
      <c r="G41" s="5">
        <f>ROUND(E41*F41,2)</f>
        <v>0</v>
      </c>
    </row>
    <row r="42" spans="2:7" ht="14.25">
      <c r="B42" s="158"/>
      <c r="C42" s="162" t="s">
        <v>1552</v>
      </c>
      <c r="D42" s="168"/>
      <c r="E42" s="159"/>
      <c r="F42" s="160"/>
      <c r="G42" s="159"/>
    </row>
    <row r="43" spans="2:7" ht="14.25">
      <c r="B43" s="3">
        <v>24</v>
      </c>
      <c r="C43" s="148" t="s">
        <v>1548</v>
      </c>
      <c r="D43" s="145" t="s">
        <v>811</v>
      </c>
      <c r="E43" s="5">
        <v>49</v>
      </c>
      <c r="F43" s="27"/>
      <c r="G43" s="5">
        <f>ROUND(E43*F43,2)</f>
        <v>0</v>
      </c>
    </row>
    <row r="44" spans="2:7" ht="14.25">
      <c r="B44" s="3">
        <v>25</v>
      </c>
      <c r="C44" s="148" t="s">
        <v>1546</v>
      </c>
      <c r="D44" s="145" t="s">
        <v>811</v>
      </c>
      <c r="E44" s="5">
        <v>510</v>
      </c>
      <c r="F44" s="27"/>
      <c r="G44" s="5">
        <f>ROUND(E44*F44,2)</f>
        <v>0</v>
      </c>
    </row>
    <row r="45" spans="2:7" ht="14.25">
      <c r="B45" s="158"/>
      <c r="C45" s="162" t="s">
        <v>1553</v>
      </c>
      <c r="D45" s="168"/>
      <c r="E45" s="159"/>
      <c r="F45" s="160"/>
      <c r="G45" s="159"/>
    </row>
    <row r="46" spans="2:7" ht="14.25">
      <c r="B46" s="3">
        <v>26</v>
      </c>
      <c r="C46" s="148" t="s">
        <v>1548</v>
      </c>
      <c r="D46" s="145" t="s">
        <v>811</v>
      </c>
      <c r="E46" s="5">
        <v>254</v>
      </c>
      <c r="F46" s="27"/>
      <c r="G46" s="5">
        <f>ROUND(E46*F46,2)</f>
        <v>0</v>
      </c>
    </row>
    <row r="47" spans="2:7" ht="14.25">
      <c r="B47" s="3">
        <v>27</v>
      </c>
      <c r="C47" s="148" t="s">
        <v>1546</v>
      </c>
      <c r="D47" s="145" t="s">
        <v>811</v>
      </c>
      <c r="E47" s="5">
        <v>330</v>
      </c>
      <c r="F47" s="27"/>
      <c r="G47" s="5">
        <f>ROUND(E47*F47,2)</f>
        <v>0</v>
      </c>
    </row>
    <row r="48" spans="2:7" ht="14.25">
      <c r="B48" s="158"/>
      <c r="C48" s="162" t="s">
        <v>1554</v>
      </c>
      <c r="D48" s="168"/>
      <c r="E48" s="159"/>
      <c r="F48" s="160"/>
      <c r="G48" s="159"/>
    </row>
    <row r="49" spans="2:7" ht="14.25">
      <c r="B49" s="3">
        <v>28</v>
      </c>
      <c r="C49" s="148" t="s">
        <v>1548</v>
      </c>
      <c r="D49" s="145" t="s">
        <v>811</v>
      </c>
      <c r="E49" s="5">
        <v>9</v>
      </c>
      <c r="F49" s="27"/>
      <c r="G49" s="5">
        <f>ROUND(E49*F49,2)</f>
        <v>0</v>
      </c>
    </row>
    <row r="50" spans="2:7" ht="14.25">
      <c r="B50" s="3">
        <v>29</v>
      </c>
      <c r="C50" s="148" t="s">
        <v>1546</v>
      </c>
      <c r="D50" s="145" t="s">
        <v>811</v>
      </c>
      <c r="E50" s="5">
        <v>207</v>
      </c>
      <c r="F50" s="27"/>
      <c r="G50" s="5">
        <f>ROUND(E50*F50,2)</f>
        <v>0</v>
      </c>
    </row>
    <row r="51" spans="2:7" ht="14.25">
      <c r="B51" s="169"/>
      <c r="C51" s="84" t="s">
        <v>1556</v>
      </c>
      <c r="D51" s="175"/>
      <c r="E51" s="170"/>
      <c r="F51" s="171"/>
      <c r="G51" s="118">
        <f>SUM(G35:G50)</f>
        <v>0</v>
      </c>
    </row>
    <row r="52" spans="2:7" ht="14.25">
      <c r="B52" s="165"/>
      <c r="C52" s="181" t="s">
        <v>1555</v>
      </c>
      <c r="D52" s="173"/>
      <c r="E52" s="166"/>
      <c r="F52" s="167"/>
      <c r="G52" s="166"/>
    </row>
    <row r="53" spans="2:7" ht="22.5" customHeight="1">
      <c r="B53" s="75">
        <v>30</v>
      </c>
      <c r="C53" s="150" t="s">
        <v>1557</v>
      </c>
      <c r="D53" s="75" t="s">
        <v>725</v>
      </c>
      <c r="E53" s="78">
        <v>361</v>
      </c>
      <c r="F53" s="86"/>
      <c r="G53" s="78">
        <f aca="true" t="shared" si="2" ref="G53:G66">ROUND(E53*F53,2)</f>
        <v>0</v>
      </c>
    </row>
    <row r="54" spans="2:7" ht="28.5">
      <c r="B54" s="75">
        <v>31</v>
      </c>
      <c r="C54" s="150" t="s">
        <v>1558</v>
      </c>
      <c r="D54" s="75" t="s">
        <v>725</v>
      </c>
      <c r="E54" s="78">
        <v>135</v>
      </c>
      <c r="F54" s="86"/>
      <c r="G54" s="78">
        <f t="shared" si="2"/>
        <v>0</v>
      </c>
    </row>
    <row r="55" spans="2:7" ht="19.5" customHeight="1">
      <c r="B55" s="75">
        <v>32</v>
      </c>
      <c r="C55" s="150" t="s">
        <v>1559</v>
      </c>
      <c r="D55" s="75" t="s">
        <v>725</v>
      </c>
      <c r="E55" s="78">
        <v>10.5</v>
      </c>
      <c r="F55" s="86"/>
      <c r="G55" s="78">
        <f t="shared" si="2"/>
        <v>0</v>
      </c>
    </row>
    <row r="56" spans="2:7" ht="19.5" customHeight="1">
      <c r="B56" s="75">
        <v>33</v>
      </c>
      <c r="C56" s="150" t="s">
        <v>1560</v>
      </c>
      <c r="D56" s="75" t="s">
        <v>725</v>
      </c>
      <c r="E56" s="78">
        <v>2.8</v>
      </c>
      <c r="F56" s="180"/>
      <c r="G56" s="78">
        <f t="shared" si="2"/>
        <v>0</v>
      </c>
    </row>
    <row r="57" spans="2:7" ht="19.5" customHeight="1">
      <c r="B57" s="75">
        <v>34</v>
      </c>
      <c r="C57" s="150" t="s">
        <v>1561</v>
      </c>
      <c r="D57" s="75" t="s">
        <v>725</v>
      </c>
      <c r="E57" s="78">
        <v>18.2</v>
      </c>
      <c r="F57" s="180"/>
      <c r="G57" s="78">
        <f t="shared" si="2"/>
        <v>0</v>
      </c>
    </row>
    <row r="58" spans="2:7" ht="19.5" customHeight="1">
      <c r="B58" s="75">
        <v>35</v>
      </c>
      <c r="C58" s="150" t="s">
        <v>1562</v>
      </c>
      <c r="D58" s="75" t="s">
        <v>725</v>
      </c>
      <c r="E58" s="78">
        <v>26.1</v>
      </c>
      <c r="F58" s="180"/>
      <c r="G58" s="78">
        <f t="shared" si="2"/>
        <v>0</v>
      </c>
    </row>
    <row r="59" spans="2:7" ht="19.5" customHeight="1">
      <c r="B59" s="75">
        <v>36</v>
      </c>
      <c r="C59" s="150" t="s">
        <v>1563</v>
      </c>
      <c r="D59" s="75" t="s">
        <v>725</v>
      </c>
      <c r="E59" s="78">
        <v>8.8</v>
      </c>
      <c r="F59" s="180"/>
      <c r="G59" s="78">
        <f t="shared" si="2"/>
        <v>0</v>
      </c>
    </row>
    <row r="60" spans="2:7" ht="19.5" customHeight="1">
      <c r="B60" s="75">
        <v>37</v>
      </c>
      <c r="C60" s="150" t="s">
        <v>1564</v>
      </c>
      <c r="D60" s="75" t="s">
        <v>725</v>
      </c>
      <c r="E60" s="78">
        <v>2.2</v>
      </c>
      <c r="F60" s="180"/>
      <c r="G60" s="78">
        <f t="shared" si="2"/>
        <v>0</v>
      </c>
    </row>
    <row r="61" spans="2:7" ht="19.5" customHeight="1">
      <c r="B61" s="75">
        <v>38</v>
      </c>
      <c r="C61" s="150" t="s">
        <v>1565</v>
      </c>
      <c r="D61" s="75" t="s">
        <v>800</v>
      </c>
      <c r="E61" s="78">
        <v>30</v>
      </c>
      <c r="F61" s="180"/>
      <c r="G61" s="78">
        <f t="shared" si="2"/>
        <v>0</v>
      </c>
    </row>
    <row r="62" spans="2:7" ht="19.5" customHeight="1">
      <c r="B62" s="75">
        <v>39</v>
      </c>
      <c r="C62" s="150" t="s">
        <v>1537</v>
      </c>
      <c r="D62" s="75" t="s">
        <v>800</v>
      </c>
      <c r="E62" s="78">
        <v>177</v>
      </c>
      <c r="F62" s="180"/>
      <c r="G62" s="78">
        <f t="shared" si="2"/>
        <v>0</v>
      </c>
    </row>
    <row r="63" spans="2:7" ht="19.5" customHeight="1">
      <c r="B63" s="75">
        <v>40</v>
      </c>
      <c r="C63" s="150" t="s">
        <v>1566</v>
      </c>
      <c r="D63" s="75" t="s">
        <v>800</v>
      </c>
      <c r="E63" s="78">
        <v>42.5</v>
      </c>
      <c r="F63" s="180"/>
      <c r="G63" s="78">
        <f t="shared" si="2"/>
        <v>0</v>
      </c>
    </row>
    <row r="64" spans="2:7" ht="19.5" customHeight="1">
      <c r="B64" s="75">
        <v>41</v>
      </c>
      <c r="C64" s="150" t="s">
        <v>1567</v>
      </c>
      <c r="D64" s="149" t="s">
        <v>731</v>
      </c>
      <c r="E64" s="78">
        <v>65</v>
      </c>
      <c r="F64" s="180"/>
      <c r="G64" s="78">
        <f t="shared" si="2"/>
        <v>0</v>
      </c>
    </row>
    <row r="65" spans="2:7" ht="19.5" customHeight="1">
      <c r="B65" s="75">
        <v>42</v>
      </c>
      <c r="C65" s="150" t="s">
        <v>1548</v>
      </c>
      <c r="D65" s="149" t="s">
        <v>811</v>
      </c>
      <c r="E65" s="78">
        <v>112</v>
      </c>
      <c r="F65" s="86"/>
      <c r="G65" s="78">
        <f t="shared" si="2"/>
        <v>0</v>
      </c>
    </row>
    <row r="66" spans="2:7" ht="19.5" customHeight="1">
      <c r="B66" s="75">
        <v>43</v>
      </c>
      <c r="C66" s="150" t="s">
        <v>1546</v>
      </c>
      <c r="D66" s="149" t="s">
        <v>811</v>
      </c>
      <c r="E66" s="78">
        <v>3684</v>
      </c>
      <c r="F66" s="86"/>
      <c r="G66" s="78">
        <f t="shared" si="2"/>
        <v>0</v>
      </c>
    </row>
    <row r="67" spans="2:7" ht="14.25">
      <c r="B67" s="169"/>
      <c r="C67" s="176" t="s">
        <v>1568</v>
      </c>
      <c r="D67" s="175"/>
      <c r="E67" s="170"/>
      <c r="F67" s="171"/>
      <c r="G67" s="182">
        <f>SUM(G53:G66)</f>
        <v>0</v>
      </c>
    </row>
    <row r="68" spans="2:7" ht="14.25">
      <c r="B68" s="165"/>
      <c r="C68" s="181" t="s">
        <v>1569</v>
      </c>
      <c r="D68" s="173"/>
      <c r="E68" s="166"/>
      <c r="F68" s="167"/>
      <c r="G68" s="166"/>
    </row>
    <row r="69" spans="2:7" ht="28.5">
      <c r="B69" s="177">
        <v>44</v>
      </c>
      <c r="C69" s="178" t="s">
        <v>1570</v>
      </c>
      <c r="D69" s="75" t="s">
        <v>725</v>
      </c>
      <c r="E69" s="179">
        <f>5.8*2</f>
        <v>11.6</v>
      </c>
      <c r="F69" s="180"/>
      <c r="G69" s="78">
        <f>ROUND(E69*F69,2)</f>
        <v>0</v>
      </c>
    </row>
    <row r="70" spans="2:7" ht="28.5">
      <c r="B70" s="177">
        <v>45</v>
      </c>
      <c r="C70" s="178" t="s">
        <v>1571</v>
      </c>
      <c r="D70" s="75" t="s">
        <v>725</v>
      </c>
      <c r="E70" s="179">
        <f>11*2</f>
        <v>22</v>
      </c>
      <c r="F70" s="180"/>
      <c r="G70" s="78">
        <f>ROUND(E70*F70,2)</f>
        <v>0</v>
      </c>
    </row>
    <row r="71" spans="2:7" ht="24.75" customHeight="1">
      <c r="B71" s="177">
        <v>46</v>
      </c>
      <c r="C71" s="178" t="s">
        <v>1572</v>
      </c>
      <c r="D71" s="75" t="s">
        <v>800</v>
      </c>
      <c r="E71" s="179">
        <f>2*6</f>
        <v>12</v>
      </c>
      <c r="F71" s="153"/>
      <c r="G71" s="78">
        <f>ROUND(E71*F71,2)</f>
        <v>0</v>
      </c>
    </row>
    <row r="72" spans="2:7" ht="22.5" customHeight="1">
      <c r="B72" s="75">
        <v>47</v>
      </c>
      <c r="C72" s="150" t="s">
        <v>1546</v>
      </c>
      <c r="D72" s="149" t="s">
        <v>811</v>
      </c>
      <c r="E72" s="78">
        <v>537</v>
      </c>
      <c r="F72" s="86"/>
      <c r="G72" s="78">
        <f>ROUND(E72*F72,2)</f>
        <v>0</v>
      </c>
    </row>
    <row r="73" spans="2:7" ht="14.25">
      <c r="B73" s="17"/>
      <c r="C73" s="21" t="s">
        <v>1577</v>
      </c>
      <c r="D73" s="47"/>
      <c r="E73" s="48"/>
      <c r="F73" s="49"/>
      <c r="G73" s="23">
        <f>SUM(G69:G72)</f>
        <v>0</v>
      </c>
    </row>
    <row r="74" spans="2:7" ht="14.25">
      <c r="B74" s="17"/>
      <c r="C74" s="46"/>
      <c r="D74" s="22"/>
      <c r="E74" s="23"/>
      <c r="F74" s="29"/>
      <c r="G74" s="23"/>
    </row>
    <row r="75" spans="2:7" ht="14.25">
      <c r="B75" s="22"/>
      <c r="C75" s="46" t="s">
        <v>898</v>
      </c>
      <c r="D75" s="22"/>
      <c r="E75" s="23"/>
      <c r="F75" s="29"/>
      <c r="G75" s="23"/>
    </row>
    <row r="76" spans="2:7" ht="14.25">
      <c r="B76" s="17"/>
      <c r="C76" s="21" t="s">
        <v>838</v>
      </c>
      <c r="D76" s="17"/>
      <c r="E76" s="19"/>
      <c r="F76" s="19"/>
      <c r="G76" s="23">
        <f>G73+G67+G51+G33+G20</f>
        <v>0</v>
      </c>
    </row>
    <row r="77" spans="2:7" ht="14.25">
      <c r="B77" s="17"/>
      <c r="C77" s="18" t="s">
        <v>948</v>
      </c>
      <c r="D77" s="17"/>
      <c r="E77" s="19"/>
      <c r="F77" s="19"/>
      <c r="G77" s="19">
        <f>ROUND(G76*0.2,2)</f>
        <v>0</v>
      </c>
    </row>
    <row r="78" spans="2:7" ht="14.25">
      <c r="B78" s="17"/>
      <c r="C78" s="21" t="s">
        <v>949</v>
      </c>
      <c r="D78" s="22"/>
      <c r="E78" s="23"/>
      <c r="F78" s="23"/>
      <c r="G78" s="23">
        <f>SUM(G76:G77)</f>
        <v>0</v>
      </c>
    </row>
  </sheetData>
  <sheetProtection/>
  <mergeCells count="2">
    <mergeCell ref="B5:G5"/>
    <mergeCell ref="C1:G1"/>
  </mergeCells>
  <printOptions/>
  <pageMargins left="0.5905511811023623" right="0.11811023622047245" top="0.35433070866141736" bottom="0.3937007874015748" header="0.31496062992125984" footer="0.31496062992125984"/>
  <pageSetup fitToHeight="2"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G41"/>
  <sheetViews>
    <sheetView tabSelected="1" zoomScaleSheetLayoutView="100" zoomScalePageLayoutView="0" workbookViewId="0" topLeftCell="A1">
      <selection activeCell="F11" sqref="F11:F37"/>
    </sheetView>
  </sheetViews>
  <sheetFormatPr defaultColWidth="9.140625" defaultRowHeight="15"/>
  <cols>
    <col min="1" max="1" width="4.57421875" style="0" customWidth="1"/>
    <col min="2" max="2" width="7.140625" style="4" customWidth="1"/>
    <col min="3" max="3" width="43.8515625" style="44" customWidth="1"/>
    <col min="4" max="4" width="6.421875" style="4" customWidth="1"/>
    <col min="5" max="5" width="9.421875" style="0" customWidth="1"/>
    <col min="6" max="6" width="10.8515625" style="0" customWidth="1"/>
    <col min="7" max="7" width="13.7109375" style="0" bestFit="1" customWidth="1"/>
  </cols>
  <sheetData>
    <row r="1" spans="2:7" ht="14.25">
      <c r="B1" s="6"/>
      <c r="C1" s="214"/>
      <c r="D1" s="214"/>
      <c r="E1" s="214"/>
      <c r="F1" s="214"/>
      <c r="G1" s="214"/>
    </row>
    <row r="2" spans="2:7" ht="14.25">
      <c r="B2" s="6"/>
      <c r="C2" s="20"/>
      <c r="D2" s="7"/>
      <c r="E2" s="7"/>
      <c r="F2" s="7"/>
      <c r="G2" s="7"/>
    </row>
    <row r="3" spans="2:7" ht="14.25">
      <c r="B3" s="6" t="s">
        <v>950</v>
      </c>
      <c r="C3" s="20" t="s">
        <v>1023</v>
      </c>
      <c r="D3" s="7"/>
      <c r="E3" s="7"/>
      <c r="F3" s="7"/>
      <c r="G3" s="7"/>
    </row>
    <row r="4" spans="2:7" ht="14.25">
      <c r="B4" s="10"/>
      <c r="C4" s="41"/>
      <c r="D4" s="10"/>
      <c r="E4" s="8"/>
      <c r="F4" s="8"/>
      <c r="G4" s="8"/>
    </row>
    <row r="5" spans="2:7" ht="21">
      <c r="B5" s="213" t="s">
        <v>787</v>
      </c>
      <c r="C5" s="213"/>
      <c r="D5" s="213"/>
      <c r="E5" s="213"/>
      <c r="F5" s="213"/>
      <c r="G5" s="213"/>
    </row>
    <row r="6" spans="2:7" ht="21">
      <c r="B6" s="11"/>
      <c r="C6" s="42"/>
      <c r="D6" s="11"/>
      <c r="E6" s="11"/>
      <c r="F6" s="11"/>
      <c r="G6" s="11"/>
    </row>
    <row r="8" spans="2:7" ht="15">
      <c r="B8" s="12" t="s">
        <v>716</v>
      </c>
      <c r="C8" s="43" t="s">
        <v>717</v>
      </c>
      <c r="D8" s="12" t="s">
        <v>718</v>
      </c>
      <c r="E8" s="12" t="s">
        <v>719</v>
      </c>
      <c r="F8" s="12" t="s">
        <v>720</v>
      </c>
      <c r="G8" s="12" t="s">
        <v>721</v>
      </c>
    </row>
    <row r="9" spans="2:7" ht="14.25">
      <c r="B9" s="119"/>
      <c r="C9" s="125" t="s">
        <v>955</v>
      </c>
      <c r="D9" s="119"/>
      <c r="E9" s="113"/>
      <c r="F9" s="114"/>
      <c r="G9" s="113"/>
    </row>
    <row r="10" spans="2:7" ht="14.25">
      <c r="B10" s="126"/>
      <c r="C10" s="127" t="s">
        <v>1420</v>
      </c>
      <c r="D10" s="126"/>
      <c r="E10" s="128"/>
      <c r="F10" s="129"/>
      <c r="G10" s="128"/>
    </row>
    <row r="11" spans="2:7" ht="57">
      <c r="B11" s="75">
        <v>1</v>
      </c>
      <c r="C11" s="76" t="s">
        <v>1370</v>
      </c>
      <c r="D11" s="75" t="s">
        <v>800</v>
      </c>
      <c r="E11" s="77">
        <v>303</v>
      </c>
      <c r="F11" s="77"/>
      <c r="G11" s="78">
        <f>ROUND(E11*F11,2)</f>
        <v>0</v>
      </c>
    </row>
    <row r="12" spans="2:7" ht="42.75">
      <c r="B12" s="75">
        <v>2</v>
      </c>
      <c r="C12" s="76" t="s">
        <v>1371</v>
      </c>
      <c r="D12" s="75" t="s">
        <v>725</v>
      </c>
      <c r="E12" s="77">
        <v>113</v>
      </c>
      <c r="F12" s="77"/>
      <c r="G12" s="78">
        <f>ROUND(E12*F12,2)</f>
        <v>0</v>
      </c>
    </row>
    <row r="13" spans="2:7" ht="18.75" customHeight="1">
      <c r="B13" s="75">
        <v>3</v>
      </c>
      <c r="C13" s="76" t="s">
        <v>1372</v>
      </c>
      <c r="D13" s="75" t="s">
        <v>800</v>
      </c>
      <c r="E13" s="77">
        <v>583</v>
      </c>
      <c r="F13" s="77"/>
      <c r="G13" s="78">
        <f>ROUND(E13*F13,2)</f>
        <v>0</v>
      </c>
    </row>
    <row r="14" spans="2:7" ht="28.5">
      <c r="B14" s="75">
        <v>4</v>
      </c>
      <c r="C14" s="76" t="s">
        <v>1373</v>
      </c>
      <c r="D14" s="75" t="s">
        <v>800</v>
      </c>
      <c r="E14" s="77">
        <v>583</v>
      </c>
      <c r="F14" s="77"/>
      <c r="G14" s="78">
        <f>ROUND(E14*F14,2)</f>
        <v>0</v>
      </c>
    </row>
    <row r="15" spans="2:7" ht="14.25">
      <c r="B15" s="115"/>
      <c r="C15" s="130" t="s">
        <v>1420</v>
      </c>
      <c r="D15" s="115"/>
      <c r="E15" s="131"/>
      <c r="F15" s="131"/>
      <c r="G15" s="118">
        <f>SUM(G11:G14)</f>
        <v>0</v>
      </c>
    </row>
    <row r="16" spans="2:7" ht="14.25">
      <c r="B16" s="119"/>
      <c r="C16" s="125" t="s">
        <v>967</v>
      </c>
      <c r="D16" s="119"/>
      <c r="E16" s="120"/>
      <c r="F16" s="121"/>
      <c r="G16" s="120"/>
    </row>
    <row r="17" spans="2:7" ht="14.25">
      <c r="B17" s="75">
        <v>5</v>
      </c>
      <c r="C17" s="76" t="s">
        <v>1374</v>
      </c>
      <c r="D17" s="75" t="s">
        <v>722</v>
      </c>
      <c r="E17" s="77">
        <v>14</v>
      </c>
      <c r="F17" s="77"/>
      <c r="G17" s="78">
        <f>ROUND(E17*F17,2)</f>
        <v>0</v>
      </c>
    </row>
    <row r="18" spans="2:7" ht="14.25">
      <c r="B18" s="115"/>
      <c r="C18" s="130" t="s">
        <v>967</v>
      </c>
      <c r="D18" s="115"/>
      <c r="E18" s="116"/>
      <c r="F18" s="117"/>
      <c r="G18" s="79">
        <f>SUM(G17:G17)</f>
        <v>0</v>
      </c>
    </row>
    <row r="19" spans="2:7" ht="28.5">
      <c r="B19" s="119"/>
      <c r="C19" s="125" t="s">
        <v>1375</v>
      </c>
      <c r="D19" s="119"/>
      <c r="E19" s="120"/>
      <c r="F19" s="121"/>
      <c r="G19" s="120"/>
    </row>
    <row r="20" spans="2:7" ht="14.25">
      <c r="B20" s="75">
        <v>6</v>
      </c>
      <c r="C20" s="76" t="s">
        <v>1376</v>
      </c>
      <c r="D20" s="75" t="s">
        <v>722</v>
      </c>
      <c r="E20" s="77">
        <v>120</v>
      </c>
      <c r="F20" s="77"/>
      <c r="G20" s="78">
        <f>ROUND(E20*F20,2)</f>
        <v>0</v>
      </c>
    </row>
    <row r="21" spans="2:7" ht="14.25">
      <c r="B21" s="75">
        <v>7</v>
      </c>
      <c r="C21" s="76" t="s">
        <v>1377</v>
      </c>
      <c r="D21" s="75" t="s">
        <v>722</v>
      </c>
      <c r="E21" s="77">
        <v>145</v>
      </c>
      <c r="F21" s="77"/>
      <c r="G21" s="78">
        <f>ROUND(E21*F21,2)</f>
        <v>0</v>
      </c>
    </row>
    <row r="22" spans="2:7" ht="14.25">
      <c r="B22" s="75">
        <v>8</v>
      </c>
      <c r="C22" s="76" t="s">
        <v>1378</v>
      </c>
      <c r="D22" s="75" t="s">
        <v>722</v>
      </c>
      <c r="E22" s="77">
        <v>310</v>
      </c>
      <c r="F22" s="77"/>
      <c r="G22" s="78">
        <f>ROUND(E22*F22,2)</f>
        <v>0</v>
      </c>
    </row>
    <row r="23" spans="2:7" ht="14.25">
      <c r="B23" s="75">
        <v>9</v>
      </c>
      <c r="C23" s="76" t="s">
        <v>1379</v>
      </c>
      <c r="D23" s="75" t="s">
        <v>722</v>
      </c>
      <c r="E23" s="77">
        <v>6</v>
      </c>
      <c r="F23" s="77"/>
      <c r="G23" s="78">
        <f>ROUND(E23*F23,2)</f>
        <v>0</v>
      </c>
    </row>
    <row r="24" spans="2:7" ht="14.25">
      <c r="B24" s="75">
        <v>10</v>
      </c>
      <c r="C24" s="76" t="s">
        <v>1380</v>
      </c>
      <c r="D24" s="75" t="s">
        <v>722</v>
      </c>
      <c r="E24" s="77">
        <v>7</v>
      </c>
      <c r="F24" s="77"/>
      <c r="G24" s="78">
        <f>ROUND(E24*F24,2)</f>
        <v>0</v>
      </c>
    </row>
    <row r="25" spans="2:7" ht="28.5">
      <c r="B25" s="115"/>
      <c r="C25" s="130" t="s">
        <v>1375</v>
      </c>
      <c r="D25" s="115"/>
      <c r="E25" s="116"/>
      <c r="F25" s="117"/>
      <c r="G25" s="79">
        <f>SUM(G20:G24)</f>
        <v>0</v>
      </c>
    </row>
    <row r="26" spans="2:7" ht="28.5">
      <c r="B26" s="119"/>
      <c r="C26" s="125" t="s">
        <v>1381</v>
      </c>
      <c r="D26" s="119"/>
      <c r="E26" s="120"/>
      <c r="F26" s="121"/>
      <c r="G26" s="120"/>
    </row>
    <row r="27" spans="2:7" ht="14.25">
      <c r="B27" s="75">
        <v>11</v>
      </c>
      <c r="C27" s="76" t="s">
        <v>1382</v>
      </c>
      <c r="D27" s="75" t="s">
        <v>722</v>
      </c>
      <c r="E27" s="77">
        <v>190</v>
      </c>
      <c r="F27" s="77"/>
      <c r="G27" s="78">
        <f aca="true" t="shared" si="0" ref="G27:G36">ROUND(E27*F27,2)</f>
        <v>0</v>
      </c>
    </row>
    <row r="28" spans="2:7" ht="14.25">
      <c r="B28" s="75">
        <v>12</v>
      </c>
      <c r="C28" s="76" t="s">
        <v>1383</v>
      </c>
      <c r="D28" s="75" t="s">
        <v>722</v>
      </c>
      <c r="E28" s="77">
        <v>175</v>
      </c>
      <c r="F28" s="77"/>
      <c r="G28" s="78">
        <f t="shared" si="0"/>
        <v>0</v>
      </c>
    </row>
    <row r="29" spans="2:7" ht="14.25">
      <c r="B29" s="75">
        <v>13</v>
      </c>
      <c r="C29" s="76" t="s">
        <v>1384</v>
      </c>
      <c r="D29" s="75" t="s">
        <v>722</v>
      </c>
      <c r="E29" s="77">
        <v>120</v>
      </c>
      <c r="F29" s="77"/>
      <c r="G29" s="78">
        <f t="shared" si="0"/>
        <v>0</v>
      </c>
    </row>
    <row r="30" spans="2:7" ht="14.25">
      <c r="B30" s="75">
        <v>14</v>
      </c>
      <c r="C30" s="76" t="s">
        <v>1385</v>
      </c>
      <c r="D30" s="75" t="s">
        <v>722</v>
      </c>
      <c r="E30" s="77">
        <v>50</v>
      </c>
      <c r="F30" s="77"/>
      <c r="G30" s="78">
        <f t="shared" si="0"/>
        <v>0</v>
      </c>
    </row>
    <row r="31" spans="2:7" ht="14.25">
      <c r="B31" s="75">
        <v>15</v>
      </c>
      <c r="C31" s="76" t="s">
        <v>1386</v>
      </c>
      <c r="D31" s="75" t="s">
        <v>722</v>
      </c>
      <c r="E31" s="77">
        <v>210</v>
      </c>
      <c r="F31" s="77"/>
      <c r="G31" s="78">
        <f t="shared" si="0"/>
        <v>0</v>
      </c>
    </row>
    <row r="32" spans="2:7" ht="14.25">
      <c r="B32" s="75">
        <v>16</v>
      </c>
      <c r="C32" s="76" t="s">
        <v>1387</v>
      </c>
      <c r="D32" s="75" t="s">
        <v>722</v>
      </c>
      <c r="E32" s="77">
        <v>40</v>
      </c>
      <c r="F32" s="208"/>
      <c r="G32" s="78">
        <f t="shared" si="0"/>
        <v>0</v>
      </c>
    </row>
    <row r="33" spans="2:7" ht="14.25">
      <c r="B33" s="75">
        <v>17</v>
      </c>
      <c r="C33" s="76" t="s">
        <v>1388</v>
      </c>
      <c r="D33" s="75" t="s">
        <v>722</v>
      </c>
      <c r="E33" s="77">
        <v>65</v>
      </c>
      <c r="F33" s="77"/>
      <c r="G33" s="78">
        <f t="shared" si="0"/>
        <v>0</v>
      </c>
    </row>
    <row r="34" spans="2:7" ht="14.25">
      <c r="B34" s="75">
        <v>18</v>
      </c>
      <c r="C34" s="76" t="s">
        <v>1389</v>
      </c>
      <c r="D34" s="75" t="s">
        <v>722</v>
      </c>
      <c r="E34" s="77">
        <v>50</v>
      </c>
      <c r="F34" s="77"/>
      <c r="G34" s="78">
        <f t="shared" si="0"/>
        <v>0</v>
      </c>
    </row>
    <row r="35" spans="2:7" ht="14.25">
      <c r="B35" s="75">
        <v>19</v>
      </c>
      <c r="C35" s="76" t="s">
        <v>1390</v>
      </c>
      <c r="D35" s="75" t="s">
        <v>722</v>
      </c>
      <c r="E35" s="77">
        <v>180</v>
      </c>
      <c r="F35" s="77"/>
      <c r="G35" s="78">
        <f t="shared" si="0"/>
        <v>0</v>
      </c>
    </row>
    <row r="36" spans="2:7" ht="14.25">
      <c r="B36" s="75">
        <v>20</v>
      </c>
      <c r="C36" s="132" t="s">
        <v>1391</v>
      </c>
      <c r="D36" s="75" t="s">
        <v>722</v>
      </c>
      <c r="E36" s="77">
        <v>150</v>
      </c>
      <c r="F36" s="77"/>
      <c r="G36" s="78">
        <f t="shared" si="0"/>
        <v>0</v>
      </c>
    </row>
    <row r="37" spans="2:7" ht="28.5">
      <c r="B37" s="115"/>
      <c r="C37" s="130" t="s">
        <v>1381</v>
      </c>
      <c r="D37" s="115"/>
      <c r="E37" s="116"/>
      <c r="F37" s="117"/>
      <c r="G37" s="79">
        <f>SUM(G27:G36)</f>
        <v>0</v>
      </c>
    </row>
    <row r="38" spans="2:7" ht="14.25">
      <c r="B38" s="115"/>
      <c r="C38" s="133" t="s">
        <v>955</v>
      </c>
      <c r="D38" s="115"/>
      <c r="E38" s="116"/>
      <c r="F38" s="117"/>
      <c r="G38" s="79"/>
    </row>
    <row r="39" spans="2:7" ht="14.25">
      <c r="B39" s="115"/>
      <c r="C39" s="133" t="s">
        <v>838</v>
      </c>
      <c r="D39" s="115"/>
      <c r="E39" s="116"/>
      <c r="F39" s="116"/>
      <c r="G39" s="79">
        <f>G37+G25+G18+G15</f>
        <v>0</v>
      </c>
    </row>
    <row r="40" spans="2:7" ht="14.25">
      <c r="B40" s="115"/>
      <c r="C40" s="130" t="s">
        <v>948</v>
      </c>
      <c r="D40" s="115"/>
      <c r="E40" s="116"/>
      <c r="F40" s="116"/>
      <c r="G40" s="116">
        <f>ROUND(G39*0.2,2)</f>
        <v>0</v>
      </c>
    </row>
    <row r="41" spans="2:7" ht="14.25">
      <c r="B41" s="115"/>
      <c r="C41" s="133" t="s">
        <v>949</v>
      </c>
      <c r="D41" s="123"/>
      <c r="E41" s="79"/>
      <c r="F41" s="79"/>
      <c r="G41" s="79">
        <f>SUM(G39:G40)</f>
        <v>0</v>
      </c>
    </row>
  </sheetData>
  <sheetProtection/>
  <mergeCells count="2">
    <mergeCell ref="B5:G5"/>
    <mergeCell ref="C1:G1"/>
  </mergeCells>
  <printOptions/>
  <pageMargins left="0.4724409448818898" right="0.11811023622047245" top="0.6299212598425197" bottom="0.35433070866141736" header="0.31496062992125984" footer="0.31496062992125984"/>
  <pageSetup fitToHeight="4" horizontalDpi="600" verticalDpi="600" orientation="portrait" paperSize="9" scale="90" r:id="rId1"/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Corporate Edition</dc:creator>
  <cp:keywords/>
  <dc:description/>
  <cp:lastModifiedBy>Админ</cp:lastModifiedBy>
  <cp:lastPrinted>2018-06-11T05:20:45Z</cp:lastPrinted>
  <dcterms:created xsi:type="dcterms:W3CDTF">2014-11-25T11:22:01Z</dcterms:created>
  <dcterms:modified xsi:type="dcterms:W3CDTF">2018-06-29T15:56:30Z</dcterms:modified>
  <cp:category/>
  <cp:version/>
  <cp:contentType/>
  <cp:contentStatus/>
</cp:coreProperties>
</file>